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Josh FE Sports\BRAND\Classified\Service\"/>
    </mc:Choice>
  </mc:AlternateContent>
  <xr:revisionPtr revIDLastSave="0" documentId="8_{6B18FAA7-054F-496F-A38D-8EA015B2B1E9}" xr6:coauthVersionLast="47" xr6:coauthVersionMax="47" xr10:uidLastSave="{00000000-0000-0000-0000-000000000000}"/>
  <bookViews>
    <workbookView xWindow="-120" yWindow="-120" windowWidth="29040" windowHeight="15840" activeTab="3" xr2:uid="{AFFE4C39-EC79-45AE-9BB5-1A80A67A2A17}"/>
  </bookViews>
  <sheets>
    <sheet name="Rear wheel 142" sheetId="4" r:id="rId1"/>
    <sheet name="Front wheel 142" sheetId="3" r:id="rId2"/>
    <sheet name="overview rim heights MTB 148mm" sheetId="2" r:id="rId3"/>
    <sheet name="CC Gamma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3" l="1"/>
  <c r="F26" i="3"/>
  <c r="E26" i="3"/>
  <c r="D26" i="3"/>
  <c r="D23" i="3"/>
  <c r="E23" i="3"/>
  <c r="F23" i="3"/>
  <c r="G23" i="3"/>
  <c r="D24" i="3"/>
  <c r="E24" i="3"/>
  <c r="F24" i="3"/>
  <c r="G24" i="3"/>
  <c r="D25" i="3"/>
  <c r="E25" i="3"/>
  <c r="F25" i="3"/>
  <c r="G25" i="3"/>
  <c r="G22" i="3"/>
  <c r="F22" i="3"/>
  <c r="E22" i="3"/>
  <c r="D22" i="3"/>
  <c r="M15" i="1"/>
  <c r="M16" i="1"/>
  <c r="M14" i="1"/>
  <c r="M5" i="1"/>
  <c r="M35" i="1"/>
  <c r="M34" i="1"/>
  <c r="M33" i="1"/>
  <c r="M32" i="1"/>
  <c r="M26" i="1"/>
  <c r="M25" i="1"/>
  <c r="M24" i="1"/>
  <c r="M23" i="1"/>
  <c r="M17" i="1"/>
  <c r="M8" i="1"/>
  <c r="M7" i="1"/>
  <c r="M6" i="1"/>
  <c r="G16" i="3"/>
  <c r="F16" i="3"/>
  <c r="E16" i="3"/>
  <c r="D16" i="3"/>
  <c r="D11" i="3"/>
  <c r="E11" i="3"/>
  <c r="F11" i="3"/>
  <c r="G11" i="3"/>
  <c r="D12" i="3"/>
  <c r="E12" i="3"/>
  <c r="F12" i="3"/>
  <c r="G12" i="3"/>
  <c r="D13" i="3"/>
  <c r="E13" i="3"/>
  <c r="F13" i="3"/>
  <c r="G13" i="3"/>
  <c r="D14" i="3"/>
  <c r="E14" i="3"/>
  <c r="F14" i="3"/>
  <c r="G14" i="3"/>
  <c r="D15" i="3"/>
  <c r="E15" i="3"/>
  <c r="F15" i="3"/>
  <c r="G15" i="3"/>
  <c r="G10" i="3"/>
  <c r="F10" i="3"/>
  <c r="E10" i="3"/>
  <c r="D10" i="3"/>
  <c r="G26" i="4"/>
  <c r="F26" i="4"/>
  <c r="E26" i="4"/>
  <c r="D26" i="4"/>
  <c r="G25" i="4"/>
  <c r="F25" i="4"/>
  <c r="E25" i="4"/>
  <c r="D25" i="4"/>
  <c r="G24" i="4"/>
  <c r="F24" i="4"/>
  <c r="E24" i="4"/>
  <c r="D24" i="4"/>
  <c r="G23" i="4"/>
  <c r="F23" i="4"/>
  <c r="E23" i="4"/>
  <c r="D23" i="4"/>
  <c r="G22" i="4"/>
  <c r="F22" i="4"/>
  <c r="E22" i="4"/>
  <c r="D22" i="4"/>
  <c r="G16" i="4"/>
  <c r="F16" i="4"/>
  <c r="E16" i="4"/>
  <c r="D16" i="4"/>
  <c r="G15" i="4"/>
  <c r="F15" i="4"/>
  <c r="E15" i="4"/>
  <c r="D15" i="4"/>
  <c r="G14" i="4"/>
  <c r="F14" i="4"/>
  <c r="E14" i="4"/>
  <c r="D14" i="4"/>
  <c r="G13" i="4"/>
  <c r="F13" i="4"/>
  <c r="E13" i="4"/>
  <c r="D13" i="4"/>
  <c r="G12" i="4"/>
  <c r="F12" i="4"/>
  <c r="E12" i="4"/>
  <c r="D12" i="4"/>
  <c r="G11" i="4"/>
  <c r="F11" i="4"/>
  <c r="E11" i="4"/>
  <c r="D11" i="4"/>
  <c r="G10" i="4"/>
  <c r="F10" i="4"/>
  <c r="E10" i="4"/>
  <c r="D10" i="4"/>
  <c r="F12" i="2"/>
  <c r="G20" i="2"/>
  <c r="F20" i="2"/>
  <c r="E20" i="2"/>
  <c r="D20" i="2"/>
  <c r="D19" i="2"/>
  <c r="E19" i="2"/>
  <c r="F19" i="2"/>
  <c r="G19" i="2"/>
  <c r="G18" i="2"/>
  <c r="F18" i="2"/>
  <c r="E18" i="2"/>
  <c r="D18" i="2"/>
  <c r="G12" i="2"/>
  <c r="E12" i="2"/>
  <c r="D12" i="2"/>
  <c r="G11" i="2"/>
  <c r="F11" i="2"/>
  <c r="E11" i="2"/>
  <c r="D11" i="2"/>
  <c r="G10" i="2"/>
  <c r="F10" i="2"/>
  <c r="E10" i="2"/>
  <c r="D10" i="2"/>
  <c r="B43" i="1"/>
  <c r="B42" i="1"/>
  <c r="B41" i="1"/>
  <c r="B40" i="1"/>
  <c r="B7" i="1" l="1"/>
  <c r="B5" i="1" l="1"/>
  <c r="B35" i="1"/>
  <c r="B34" i="1"/>
  <c r="B33" i="1" l="1"/>
  <c r="B14" i="1"/>
  <c r="B15" i="1"/>
  <c r="B16" i="1"/>
  <c r="B17" i="1"/>
  <c r="B23" i="1"/>
  <c r="B24" i="1"/>
  <c r="B25" i="1"/>
  <c r="B26" i="1"/>
  <c r="B32" i="1"/>
  <c r="B6" i="1"/>
  <c r="B8" i="1"/>
</calcChain>
</file>

<file path=xl/sharedStrings.xml><?xml version="1.0" encoding="utf-8"?>
<sst xmlns="http://schemas.openxmlformats.org/spreadsheetml/2006/main" count="149" uniqueCount="36">
  <si>
    <t>Center to flange DS</t>
  </si>
  <si>
    <t>Center to flange NDS</t>
  </si>
  <si>
    <t>Flange diameter DS</t>
  </si>
  <si>
    <t>Flange diameter NDS</t>
  </si>
  <si>
    <t>ERD R50 [mm]</t>
  </si>
  <si>
    <t>Calculated</t>
  </si>
  <si>
    <t>DS angle 1 [Degrees]</t>
  </si>
  <si>
    <t>NDS angle 2 [Degrees]</t>
  </si>
  <si>
    <t>DS angle 3 [Degrees]</t>
  </si>
  <si>
    <t>NDS angle 4 [Degrees]</t>
  </si>
  <si>
    <t>ERD R35 [mm]</t>
  </si>
  <si>
    <t>ERD G30 [mm]</t>
  </si>
  <si>
    <t>ERD G19 [mm]</t>
  </si>
  <si>
    <t xml:space="preserve">DO NOT EDIT </t>
  </si>
  <si>
    <t>Supplier drawing Gigantex</t>
  </si>
  <si>
    <t>Supplier drawing Stren</t>
  </si>
  <si>
    <t>Rim Height [mm]</t>
  </si>
  <si>
    <t>Angle 3 [Degrees]</t>
  </si>
  <si>
    <t>Angle 4 [Degrees]</t>
  </si>
  <si>
    <t>DS Angle 1 [Degrees]</t>
  </si>
  <si>
    <t>NDS Angle 2 [Degrees]</t>
  </si>
  <si>
    <t>Symmetric Rim</t>
  </si>
  <si>
    <t>Asymetric Rim</t>
  </si>
  <si>
    <t>offset [mm]</t>
  </si>
  <si>
    <t>Effective Rim Diameter [mm]</t>
  </si>
  <si>
    <t>The ERD (Effective Rim Diameter) can be set manually. The table below illustrates typical values for most used rim heights.</t>
  </si>
  <si>
    <t>ERD X30 [mm]</t>
  </si>
  <si>
    <r>
      <t xml:space="preserve">Allowed tolerance on drilling angles is </t>
    </r>
    <r>
      <rPr>
        <sz val="11"/>
        <color theme="1"/>
        <rFont val="Calibri"/>
        <family val="2"/>
      </rPr>
      <t>± 0.5 degrees</t>
    </r>
  </si>
  <si>
    <t>Effective Rim Diameter [mm] ERD</t>
  </si>
  <si>
    <r>
      <t>*Please use the boxes marked in [</t>
    </r>
    <r>
      <rPr>
        <sz val="11"/>
        <color theme="0" tint="-0.34998626667073579"/>
        <rFont val="Calibri"/>
        <family val="2"/>
        <scheme val="minor"/>
      </rPr>
      <t xml:space="preserve"> </t>
    </r>
    <r>
      <rPr>
        <b/>
        <sz val="11"/>
        <color theme="0" tint="-0.34998626667073579"/>
        <rFont val="Calibri"/>
        <family val="2"/>
        <scheme val="minor"/>
      </rPr>
      <t>GREY</t>
    </r>
    <r>
      <rPr>
        <sz val="11"/>
        <color theme="0" tint="-0.34998626667073579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] for custom entry. </t>
    </r>
  </si>
  <si>
    <t>USER INPUT</t>
  </si>
  <si>
    <t>142 Rear wheel</t>
  </si>
  <si>
    <t>148 Rear wheel</t>
  </si>
  <si>
    <t>100 Front wheel</t>
  </si>
  <si>
    <t>Rear wheel!</t>
  </si>
  <si>
    <t>Front wheel!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</si>
</sst>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1">
    <xf numFmtId="0" fontId="0" fillId="0" borderId="0" xfId="0"/>
    <xf numFmtId="0" fontId="0" fillId="0" borderId="2" xfId="0" applyBorder="1"/>
    <xf numFmtId="164" fontId="0" fillId="0" borderId="2" xfId="0" applyNumberFormat="1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1" fillId="2" borderId="5" xfId="1" applyBorder="1"/>
    <xf numFmtId="0" fontId="1" fillId="2" borderId="6" xfId="1" applyBorder="1"/>
    <xf numFmtId="0" fontId="1" fillId="2" borderId="7" xfId="1" applyBorder="1"/>
    <xf numFmtId="0" fontId="1" fillId="2" borderId="8" xfId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17" xfId="0" applyFont="1" applyFill="1" applyBorder="1"/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/>
    <xf numFmtId="0" fontId="2" fillId="3" borderId="19" xfId="0" applyFont="1" applyFill="1" applyBorder="1"/>
    <xf numFmtId="0" fontId="0" fillId="3" borderId="14" xfId="0" applyFill="1" applyBorder="1"/>
    <xf numFmtId="0" fontId="0" fillId="3" borderId="15" xfId="0" applyFill="1" applyBorder="1" applyAlignment="1">
      <alignment horizontal="center"/>
    </xf>
    <xf numFmtId="164" fontId="0" fillId="3" borderId="15" xfId="0" applyNumberFormat="1" applyFill="1" applyBorder="1"/>
    <xf numFmtId="164" fontId="0" fillId="3" borderId="16" xfId="0" applyNumberFormat="1" applyFill="1" applyBorder="1"/>
    <xf numFmtId="0" fontId="0" fillId="3" borderId="9" xfId="0" applyFill="1" applyBorder="1"/>
    <xf numFmtId="0" fontId="0" fillId="3" borderId="2" xfId="0" applyFill="1" applyBorder="1" applyAlignment="1">
      <alignment horizontal="center"/>
    </xf>
    <xf numFmtId="164" fontId="0" fillId="3" borderId="2" xfId="0" applyNumberFormat="1" applyFill="1" applyBorder="1"/>
    <xf numFmtId="164" fontId="0" fillId="3" borderId="10" xfId="0" applyNumberFormat="1" applyFill="1" applyBorder="1"/>
    <xf numFmtId="0" fontId="0" fillId="3" borderId="30" xfId="0" applyFill="1" applyBorder="1"/>
    <xf numFmtId="0" fontId="0" fillId="3" borderId="31" xfId="0" applyFill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 applyAlignment="1">
      <alignment horizontal="center"/>
    </xf>
    <xf numFmtId="164" fontId="0" fillId="3" borderId="21" xfId="0" applyNumberFormat="1" applyFill="1" applyBorder="1"/>
    <xf numFmtId="164" fontId="0" fillId="3" borderId="12" xfId="0" applyNumberFormat="1" applyFill="1" applyBorder="1"/>
    <xf numFmtId="164" fontId="0" fillId="3" borderId="13" xfId="0" applyNumberFormat="1" applyFill="1" applyBorder="1"/>
    <xf numFmtId="0" fontId="0" fillId="3" borderId="28" xfId="0" applyFill="1" applyBorder="1"/>
    <xf numFmtId="0" fontId="0" fillId="3" borderId="22" xfId="0" applyFill="1" applyBorder="1"/>
    <xf numFmtId="0" fontId="0" fillId="3" borderId="23" xfId="0" applyFill="1" applyBorder="1" applyAlignment="1">
      <alignment horizontal="center"/>
    </xf>
    <xf numFmtId="164" fontId="0" fillId="3" borderId="23" xfId="0" applyNumberFormat="1" applyFill="1" applyBorder="1"/>
    <xf numFmtId="164" fontId="0" fillId="3" borderId="24" xfId="0" applyNumberFormat="1" applyFill="1" applyBorder="1"/>
    <xf numFmtId="0" fontId="2" fillId="3" borderId="0" xfId="0" applyFont="1" applyFill="1"/>
    <xf numFmtId="164" fontId="0" fillId="3" borderId="18" xfId="0" applyNumberFormat="1" applyFill="1" applyBorder="1"/>
    <xf numFmtId="164" fontId="0" fillId="3" borderId="19" xfId="0" applyNumberFormat="1" applyFill="1" applyBorder="1"/>
    <xf numFmtId="0" fontId="0" fillId="4" borderId="17" xfId="0" applyFill="1" applyBorder="1"/>
    <xf numFmtId="0" fontId="0" fillId="4" borderId="1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5" borderId="11" xfId="0" applyFill="1" applyBorder="1"/>
    <xf numFmtId="0" fontId="0" fillId="5" borderId="12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2" fillId="3" borderId="32" xfId="0" applyFont="1" applyFill="1" applyBorder="1"/>
    <xf numFmtId="0" fontId="2" fillId="3" borderId="33" xfId="0" applyFont="1" applyFill="1" applyBorder="1" applyAlignment="1">
      <alignment horizontal="center"/>
    </xf>
    <xf numFmtId="0" fontId="2" fillId="3" borderId="33" xfId="0" applyFont="1" applyFill="1" applyBorder="1"/>
    <xf numFmtId="0" fontId="2" fillId="3" borderId="34" xfId="0" applyFont="1" applyFill="1" applyBorder="1"/>
    <xf numFmtId="164" fontId="0" fillId="3" borderId="31" xfId="0" applyNumberFormat="1" applyFill="1" applyBorder="1"/>
    <xf numFmtId="164" fontId="0" fillId="3" borderId="35" xfId="0" applyNumberFormat="1" applyFill="1" applyBorder="1"/>
    <xf numFmtId="0" fontId="0" fillId="5" borderId="17" xfId="0" applyFill="1" applyBorder="1"/>
    <xf numFmtId="0" fontId="0" fillId="5" borderId="18" xfId="0" applyFill="1" applyBorder="1" applyAlignment="1">
      <alignment horizontal="center"/>
    </xf>
    <xf numFmtId="0" fontId="2" fillId="0" borderId="0" xfId="0" applyFont="1"/>
    <xf numFmtId="0" fontId="0" fillId="3" borderId="36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164" fontId="0" fillId="3" borderId="29" xfId="0" applyNumberFormat="1" applyFill="1" applyBorder="1"/>
    <xf numFmtId="164" fontId="0" fillId="3" borderId="22" xfId="0" applyNumberFormat="1" applyFill="1" applyBorder="1"/>
    <xf numFmtId="164" fontId="0" fillId="3" borderId="9" xfId="0" applyNumberFormat="1" applyFill="1" applyBorder="1"/>
    <xf numFmtId="164" fontId="0" fillId="3" borderId="11" xfId="0" applyNumberFormat="1" applyFill="1" applyBorder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5" xfId="0" applyFill="1" applyBorder="1"/>
    <xf numFmtId="0" fontId="0" fillId="3" borderId="27" xfId="0" applyFill="1" applyBorder="1"/>
    <xf numFmtId="0" fontId="0" fillId="3" borderId="26" xfId="0" applyFill="1" applyBorder="1"/>
  </cellXfs>
  <cellStyles count="2">
    <cellStyle name="Input" xfId="1" builtinId="20"/>
    <cellStyle name="Normal" xfId="0" builtinId="0"/>
  </cellStyles>
  <dxfs count="13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548640</xdr:colOff>
      <xdr:row>5</xdr:row>
      <xdr:rowOff>99061</xdr:rowOff>
    </xdr:from>
    <xdr:to>
      <xdr:col>14</xdr:col>
      <xdr:colOff>228600</xdr:colOff>
      <xdr:row>27</xdr:row>
      <xdr:rowOff>152401</xdr:rowOff>
    </xdr:to>
    <xdr:grpSp>
      <xdr:nvGrpSpPr>
        <xdr:cNvPr id="2" name="Groep 1">
          <a:extLst>
            <a:ext uri="{FF2B5EF4-FFF2-40B4-BE49-F238E27FC236}">
              <a16:creationId xmlns:a16="http://schemas.microsoft.com/office/drawing/2014/main" id="{3009465D-6A91-4B83-9470-28FC167F0F61}"/>
            </a:ext>
          </a:extLst>
        </xdr:cNvPr>
        <xdr:cNvGrpSpPr/>
      </xdr:nvGrpSpPr>
      <xdr:grpSpPr>
        <a:xfrm>
          <a:off x="9324483" y="1062263"/>
          <a:ext cx="3950156" cy="4430559"/>
          <a:chOff x="800100" y="1516380"/>
          <a:chExt cx="3757294" cy="4020671"/>
        </a:xfrm>
      </xdr:grpSpPr>
      <xdr:pic>
        <xdr:nvPicPr>
          <xdr:cNvPr id="3" name="Afbeelding 2">
            <a:extLst>
              <a:ext uri="{FF2B5EF4-FFF2-40B4-BE49-F238E27FC236}">
                <a16:creationId xmlns:a16="http://schemas.microsoft.com/office/drawing/2014/main" id="{3491025E-41A9-E51A-33D5-FDB88863DB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00100" y="1516380"/>
            <a:ext cx="3757294" cy="4020671"/>
          </a:xfrm>
          <a:prstGeom prst="rect">
            <a:avLst/>
          </a:prstGeom>
        </xdr:spPr>
      </xdr:pic>
      <xdr:sp macro="" textlink="">
        <xdr:nvSpPr>
          <xdr:cNvPr id="4" name="Tekstvak 3">
            <a:extLst>
              <a:ext uri="{FF2B5EF4-FFF2-40B4-BE49-F238E27FC236}">
                <a16:creationId xmlns:a16="http://schemas.microsoft.com/office/drawing/2014/main" id="{5A9806A9-1F99-EABE-2F9E-22446F2135F1}"/>
              </a:ext>
            </a:extLst>
          </xdr:cNvPr>
          <xdr:cNvSpPr txBox="1"/>
        </xdr:nvSpPr>
        <xdr:spPr>
          <a:xfrm>
            <a:off x="885824" y="2771215"/>
            <a:ext cx="28956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nl-NL" sz="1100" b="1">
                <a:solidFill>
                  <a:srgbClr val="FF0000"/>
                </a:solidFill>
              </a:rPr>
              <a:t>1</a:t>
            </a:r>
            <a:endParaRPr lang="en-BE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5" name="Tekstvak 4">
            <a:extLst>
              <a:ext uri="{FF2B5EF4-FFF2-40B4-BE49-F238E27FC236}">
                <a16:creationId xmlns:a16="http://schemas.microsoft.com/office/drawing/2014/main" id="{A2C5CDA4-3C30-7AFF-798D-1F1EDED883F5}"/>
              </a:ext>
            </a:extLst>
          </xdr:cNvPr>
          <xdr:cNvSpPr txBox="1"/>
        </xdr:nvSpPr>
        <xdr:spPr>
          <a:xfrm>
            <a:off x="1283969" y="4100569"/>
            <a:ext cx="28956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nl-NL" sz="1100" b="1">
                <a:solidFill>
                  <a:srgbClr val="FF0000"/>
                </a:solidFill>
              </a:rPr>
              <a:t>2</a:t>
            </a:r>
            <a:endParaRPr lang="en-BE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6" name="Tekstvak 5">
            <a:extLst>
              <a:ext uri="{FF2B5EF4-FFF2-40B4-BE49-F238E27FC236}">
                <a16:creationId xmlns:a16="http://schemas.microsoft.com/office/drawing/2014/main" id="{060DB1B6-E10D-74BE-80B5-6D1D963A8239}"/>
              </a:ext>
            </a:extLst>
          </xdr:cNvPr>
          <xdr:cNvSpPr txBox="1"/>
        </xdr:nvSpPr>
        <xdr:spPr>
          <a:xfrm>
            <a:off x="2632037" y="2519531"/>
            <a:ext cx="28956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nl-NL" sz="1100" b="1">
                <a:solidFill>
                  <a:srgbClr val="FF0000"/>
                </a:solidFill>
              </a:rPr>
              <a:t>3</a:t>
            </a:r>
            <a:endParaRPr lang="en-BE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7" name="Tekstvak 6">
            <a:extLst>
              <a:ext uri="{FF2B5EF4-FFF2-40B4-BE49-F238E27FC236}">
                <a16:creationId xmlns:a16="http://schemas.microsoft.com/office/drawing/2014/main" id="{E0E245CB-EAD0-38B6-EED5-6581AB636617}"/>
              </a:ext>
            </a:extLst>
          </xdr:cNvPr>
          <xdr:cNvSpPr txBox="1"/>
        </xdr:nvSpPr>
        <xdr:spPr>
          <a:xfrm>
            <a:off x="2326004" y="3154568"/>
            <a:ext cx="28956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nl-NL" sz="1100" b="1">
                <a:solidFill>
                  <a:srgbClr val="FF0000"/>
                </a:solidFill>
              </a:rPr>
              <a:t>4</a:t>
            </a:r>
            <a:endParaRPr lang="en-BE" sz="1100" b="1">
              <a:solidFill>
                <a:srgbClr val="FF0000"/>
              </a:solidFill>
            </a:endParaRPr>
          </a:p>
        </xdr:txBody>
      </xdr:sp>
    </xdr:grpSp>
    <xdr:clientData/>
  </xdr:twoCellAnchor>
  <xdr:twoCellAnchor editAs="oneCell">
    <xdr:from>
      <xdr:col>0</xdr:col>
      <xdr:colOff>601980</xdr:colOff>
      <xdr:row>0</xdr:row>
      <xdr:rowOff>106679</xdr:rowOff>
    </xdr:from>
    <xdr:to>
      <xdr:col>3</xdr:col>
      <xdr:colOff>320040</xdr:colOff>
      <xdr:row>3</xdr:row>
      <xdr:rowOff>96620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B10E0A2C-1253-4653-9872-9051969322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3689" r="7512" b="22472"/>
        <a:stretch/>
      </xdr:blipFill>
      <xdr:spPr>
        <a:xfrm>
          <a:off x="601980" y="106679"/>
          <a:ext cx="3787140" cy="5385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601980</xdr:colOff>
      <xdr:row>0</xdr:row>
      <xdr:rowOff>106679</xdr:rowOff>
    </xdr:from>
    <xdr:to>
      <xdr:col>3</xdr:col>
      <xdr:colOff>320040</xdr:colOff>
      <xdr:row>3</xdr:row>
      <xdr:rowOff>96620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F7FDB313-5CE2-4576-833D-9ED032DBC2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3689" r="7512" b="22472"/>
        <a:stretch/>
      </xdr:blipFill>
      <xdr:spPr>
        <a:xfrm>
          <a:off x="601980" y="106679"/>
          <a:ext cx="3680460" cy="561441"/>
        </a:xfrm>
        <a:prstGeom prst="rect">
          <a:avLst/>
        </a:prstGeom>
      </xdr:spPr>
    </xdr:pic>
    <xdr:clientData/>
  </xdr:twoCellAnchor>
  <xdr:twoCellAnchor>
    <xdr:from>
      <xdr:col>7</xdr:col>
      <xdr:colOff>538370</xdr:colOff>
      <xdr:row>6</xdr:row>
      <xdr:rowOff>107674</xdr:rowOff>
    </xdr:from>
    <xdr:to>
      <xdr:col>13</xdr:col>
      <xdr:colOff>214672</xdr:colOff>
      <xdr:row>24</xdr:row>
      <xdr:rowOff>0</xdr:rowOff>
    </xdr:to>
    <xdr:grpSp>
      <xdr:nvGrpSpPr>
        <xdr:cNvPr id="10" name="Groep 9">
          <a:extLst>
            <a:ext uri="{FF2B5EF4-FFF2-40B4-BE49-F238E27FC236}">
              <a16:creationId xmlns:a16="http://schemas.microsoft.com/office/drawing/2014/main" id="{F0B8D225-3E80-4E50-B876-1EB81131A4AB}"/>
            </a:ext>
          </a:extLst>
        </xdr:cNvPr>
        <xdr:cNvGrpSpPr/>
      </xdr:nvGrpSpPr>
      <xdr:grpSpPr>
        <a:xfrm>
          <a:off x="9317935" y="1236179"/>
          <a:ext cx="3362063" cy="3350316"/>
          <a:chOff x="16423249" y="1692371"/>
          <a:chExt cx="3494584" cy="3320169"/>
        </a:xfrm>
      </xdr:grpSpPr>
      <xdr:pic>
        <xdr:nvPicPr>
          <xdr:cNvPr id="11" name="Afbeelding 10">
            <a:extLst>
              <a:ext uri="{FF2B5EF4-FFF2-40B4-BE49-F238E27FC236}">
                <a16:creationId xmlns:a16="http://schemas.microsoft.com/office/drawing/2014/main" id="{B7271D83-5204-E902-D3FB-88194263B3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6474400" y="1692371"/>
            <a:ext cx="3443433" cy="3320169"/>
          </a:xfrm>
          <a:prstGeom prst="rect">
            <a:avLst/>
          </a:prstGeom>
        </xdr:spPr>
      </xdr:pic>
      <xdr:sp macro="" textlink="">
        <xdr:nvSpPr>
          <xdr:cNvPr id="12" name="Tekstvak 11">
            <a:extLst>
              <a:ext uri="{FF2B5EF4-FFF2-40B4-BE49-F238E27FC236}">
                <a16:creationId xmlns:a16="http://schemas.microsoft.com/office/drawing/2014/main" id="{D2772005-C667-F715-2C3C-BA479E0E62F4}"/>
              </a:ext>
            </a:extLst>
          </xdr:cNvPr>
          <xdr:cNvSpPr txBox="1"/>
        </xdr:nvSpPr>
        <xdr:spPr>
          <a:xfrm>
            <a:off x="16965085" y="3691523"/>
            <a:ext cx="290716" cy="2655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nl-NL" sz="1100" b="1">
                <a:solidFill>
                  <a:srgbClr val="FF0000"/>
                </a:solidFill>
              </a:rPr>
              <a:t>1</a:t>
            </a:r>
            <a:endParaRPr lang="en-BE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13" name="Tekstvak 12">
            <a:extLst>
              <a:ext uri="{FF2B5EF4-FFF2-40B4-BE49-F238E27FC236}">
                <a16:creationId xmlns:a16="http://schemas.microsoft.com/office/drawing/2014/main" id="{B67CDB6E-ABE3-FE71-5DDF-90C4BBF799AA}"/>
              </a:ext>
            </a:extLst>
          </xdr:cNvPr>
          <xdr:cNvSpPr txBox="1"/>
        </xdr:nvSpPr>
        <xdr:spPr>
          <a:xfrm>
            <a:off x="16423249" y="2569859"/>
            <a:ext cx="290717" cy="2655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nl-NL" sz="1100" b="1">
                <a:solidFill>
                  <a:srgbClr val="FF0000"/>
                </a:solidFill>
              </a:rPr>
              <a:t>2</a:t>
            </a:r>
            <a:endParaRPr lang="en-BE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14" name="Tekstvak 13">
            <a:extLst>
              <a:ext uri="{FF2B5EF4-FFF2-40B4-BE49-F238E27FC236}">
                <a16:creationId xmlns:a16="http://schemas.microsoft.com/office/drawing/2014/main" id="{59B46EFF-EF54-27FF-7B94-5D980342A692}"/>
              </a:ext>
            </a:extLst>
          </xdr:cNvPr>
          <xdr:cNvSpPr txBox="1"/>
        </xdr:nvSpPr>
        <xdr:spPr>
          <a:xfrm>
            <a:off x="18161592" y="2476508"/>
            <a:ext cx="290716" cy="2655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nl-NL" sz="1100" b="1">
                <a:solidFill>
                  <a:srgbClr val="FF0000"/>
                </a:solidFill>
              </a:rPr>
              <a:t>3</a:t>
            </a:r>
            <a:endParaRPr lang="en-BE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15" name="Tekstvak 14">
            <a:extLst>
              <a:ext uri="{FF2B5EF4-FFF2-40B4-BE49-F238E27FC236}">
                <a16:creationId xmlns:a16="http://schemas.microsoft.com/office/drawing/2014/main" id="{FAA834AB-2830-2C04-6FD6-C7B5827F6AC2}"/>
              </a:ext>
            </a:extLst>
          </xdr:cNvPr>
          <xdr:cNvSpPr txBox="1"/>
        </xdr:nvSpPr>
        <xdr:spPr>
          <a:xfrm>
            <a:off x="18088893" y="2956923"/>
            <a:ext cx="290716" cy="2655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nl-NL" sz="1100" b="1">
                <a:solidFill>
                  <a:srgbClr val="FF0000"/>
                </a:solidFill>
              </a:rPr>
              <a:t>4</a:t>
            </a:r>
            <a:endParaRPr lang="en-BE" sz="1100" b="1">
              <a:solidFill>
                <a:srgbClr val="FF0000"/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541020</xdr:colOff>
      <xdr:row>3</xdr:row>
      <xdr:rowOff>0</xdr:rowOff>
    </xdr:from>
    <xdr:to>
      <xdr:col>14</xdr:col>
      <xdr:colOff>220980</xdr:colOff>
      <xdr:row>21</xdr:row>
      <xdr:rowOff>129541</xdr:rowOff>
    </xdr:to>
    <xdr:grpSp>
      <xdr:nvGrpSpPr>
        <xdr:cNvPr id="2" name="Groep 1">
          <a:extLst>
            <a:ext uri="{FF2B5EF4-FFF2-40B4-BE49-F238E27FC236}">
              <a16:creationId xmlns:a16="http://schemas.microsoft.com/office/drawing/2014/main" id="{27AE91D1-FA79-5F03-B58F-D141730D3B79}"/>
            </a:ext>
          </a:extLst>
        </xdr:cNvPr>
        <xdr:cNvGrpSpPr/>
      </xdr:nvGrpSpPr>
      <xdr:grpSpPr>
        <a:xfrm>
          <a:off x="9351645" y="571500"/>
          <a:ext cx="3956685" cy="3682366"/>
          <a:chOff x="800100" y="1516380"/>
          <a:chExt cx="3757294" cy="4020671"/>
        </a:xfrm>
      </xdr:grpSpPr>
      <xdr:pic>
        <xdr:nvPicPr>
          <xdr:cNvPr id="3" name="Afbeelding 2">
            <a:extLst>
              <a:ext uri="{FF2B5EF4-FFF2-40B4-BE49-F238E27FC236}">
                <a16:creationId xmlns:a16="http://schemas.microsoft.com/office/drawing/2014/main" id="{09F460AF-B5FB-431B-97BA-02F90030E21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00100" y="1516380"/>
            <a:ext cx="3757294" cy="4020671"/>
          </a:xfrm>
          <a:prstGeom prst="rect">
            <a:avLst/>
          </a:prstGeom>
        </xdr:spPr>
      </xdr:pic>
      <xdr:sp macro="" textlink="">
        <xdr:nvSpPr>
          <xdr:cNvPr id="4" name="Tekstvak 3">
            <a:extLst>
              <a:ext uri="{FF2B5EF4-FFF2-40B4-BE49-F238E27FC236}">
                <a16:creationId xmlns:a16="http://schemas.microsoft.com/office/drawing/2014/main" id="{FED194CA-E770-40EE-9157-33B54DEF45A7}"/>
              </a:ext>
            </a:extLst>
          </xdr:cNvPr>
          <xdr:cNvSpPr txBox="1"/>
        </xdr:nvSpPr>
        <xdr:spPr>
          <a:xfrm>
            <a:off x="885824" y="2771215"/>
            <a:ext cx="28956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nl-NL" sz="1100" b="1">
                <a:solidFill>
                  <a:srgbClr val="FF0000"/>
                </a:solidFill>
              </a:rPr>
              <a:t>1</a:t>
            </a:r>
            <a:endParaRPr lang="en-BE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5" name="Tekstvak 4">
            <a:extLst>
              <a:ext uri="{FF2B5EF4-FFF2-40B4-BE49-F238E27FC236}">
                <a16:creationId xmlns:a16="http://schemas.microsoft.com/office/drawing/2014/main" id="{5B383326-C312-4CF7-B634-17397AF271E0}"/>
              </a:ext>
            </a:extLst>
          </xdr:cNvPr>
          <xdr:cNvSpPr txBox="1"/>
        </xdr:nvSpPr>
        <xdr:spPr>
          <a:xfrm>
            <a:off x="1283969" y="4100569"/>
            <a:ext cx="28956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nl-NL" sz="1100" b="1">
                <a:solidFill>
                  <a:srgbClr val="FF0000"/>
                </a:solidFill>
              </a:rPr>
              <a:t>2</a:t>
            </a:r>
            <a:endParaRPr lang="en-BE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6" name="Tekstvak 5">
            <a:extLst>
              <a:ext uri="{FF2B5EF4-FFF2-40B4-BE49-F238E27FC236}">
                <a16:creationId xmlns:a16="http://schemas.microsoft.com/office/drawing/2014/main" id="{0A256595-3F04-4197-B819-3291FCA8F61D}"/>
              </a:ext>
            </a:extLst>
          </xdr:cNvPr>
          <xdr:cNvSpPr txBox="1"/>
        </xdr:nvSpPr>
        <xdr:spPr>
          <a:xfrm>
            <a:off x="2632037" y="2519531"/>
            <a:ext cx="28956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nl-NL" sz="1100" b="1">
                <a:solidFill>
                  <a:srgbClr val="FF0000"/>
                </a:solidFill>
              </a:rPr>
              <a:t>3</a:t>
            </a:r>
            <a:endParaRPr lang="en-BE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7" name="Tekstvak 6">
            <a:extLst>
              <a:ext uri="{FF2B5EF4-FFF2-40B4-BE49-F238E27FC236}">
                <a16:creationId xmlns:a16="http://schemas.microsoft.com/office/drawing/2014/main" id="{F5C13A96-8013-48DA-94F7-FE8AD7B73846}"/>
              </a:ext>
            </a:extLst>
          </xdr:cNvPr>
          <xdr:cNvSpPr txBox="1"/>
        </xdr:nvSpPr>
        <xdr:spPr>
          <a:xfrm>
            <a:off x="2326004" y="3154568"/>
            <a:ext cx="28956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nl-NL" sz="1100" b="1">
                <a:solidFill>
                  <a:srgbClr val="FF0000"/>
                </a:solidFill>
              </a:rPr>
              <a:t>4</a:t>
            </a:r>
            <a:endParaRPr lang="en-BE" sz="1100" b="1">
              <a:solidFill>
                <a:srgbClr val="FF0000"/>
              </a:solidFill>
            </a:endParaRPr>
          </a:p>
        </xdr:txBody>
      </xdr:sp>
    </xdr:grpSp>
    <xdr:clientData/>
  </xdr:twoCellAnchor>
  <xdr:twoCellAnchor editAs="oneCell">
    <xdr:from>
      <xdr:col>0</xdr:col>
      <xdr:colOff>601980</xdr:colOff>
      <xdr:row>0</xdr:row>
      <xdr:rowOff>106679</xdr:rowOff>
    </xdr:from>
    <xdr:to>
      <xdr:col>3</xdr:col>
      <xdr:colOff>320040</xdr:colOff>
      <xdr:row>3</xdr:row>
      <xdr:rowOff>96620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C7B6CDE-1DFC-736B-1515-3D41C83FC0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3689" r="7512" b="22472"/>
        <a:stretch/>
      </xdr:blipFill>
      <xdr:spPr>
        <a:xfrm>
          <a:off x="601980" y="106679"/>
          <a:ext cx="3802380" cy="5385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1219383</xdr:colOff>
      <xdr:row>12</xdr:row>
      <xdr:rowOff>149090</xdr:rowOff>
    </xdr:from>
    <xdr:to>
      <xdr:col>8</xdr:col>
      <xdr:colOff>848764</xdr:colOff>
      <xdr:row>34</xdr:row>
      <xdr:rowOff>972</xdr:rowOff>
    </xdr:to>
    <xdr:grpSp>
      <xdr:nvGrpSpPr>
        <xdr:cNvPr id="7" name="Groep 6">
          <a:extLst>
            <a:ext uri="{FF2B5EF4-FFF2-40B4-BE49-F238E27FC236}">
              <a16:creationId xmlns:a16="http://schemas.microsoft.com/office/drawing/2014/main" id="{6B107E3D-1563-817D-1132-297189CE8717}"/>
            </a:ext>
          </a:extLst>
        </xdr:cNvPr>
        <xdr:cNvGrpSpPr/>
      </xdr:nvGrpSpPr>
      <xdr:grpSpPr>
        <a:xfrm>
          <a:off x="7291571" y="2398048"/>
          <a:ext cx="3664276" cy="3926466"/>
          <a:chOff x="4193923" y="1964442"/>
          <a:chExt cx="3741939" cy="3796354"/>
        </a:xfrm>
      </xdr:grpSpPr>
      <xdr:pic>
        <xdr:nvPicPr>
          <xdr:cNvPr id="2" name="Afbeelding 1">
            <a:extLst>
              <a:ext uri="{FF2B5EF4-FFF2-40B4-BE49-F238E27FC236}">
                <a16:creationId xmlns:a16="http://schemas.microsoft.com/office/drawing/2014/main" id="{A8BF5FBD-95D5-FDFC-4E1A-4BC69A66137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1731"/>
          <a:stretch/>
        </xdr:blipFill>
        <xdr:spPr>
          <a:xfrm>
            <a:off x="4193923" y="1964442"/>
            <a:ext cx="3741939" cy="3796354"/>
          </a:xfrm>
          <a:prstGeom prst="rect">
            <a:avLst/>
          </a:prstGeom>
        </xdr:spPr>
      </xdr:pic>
      <xdr:sp macro="" textlink="">
        <xdr:nvSpPr>
          <xdr:cNvPr id="3" name="Tekstvak 2">
            <a:extLst>
              <a:ext uri="{FF2B5EF4-FFF2-40B4-BE49-F238E27FC236}">
                <a16:creationId xmlns:a16="http://schemas.microsoft.com/office/drawing/2014/main" id="{2C10F46D-D74D-6F25-3B4E-4AC572F4FF10}"/>
              </a:ext>
            </a:extLst>
          </xdr:cNvPr>
          <xdr:cNvSpPr txBox="1"/>
        </xdr:nvSpPr>
        <xdr:spPr>
          <a:xfrm>
            <a:off x="4202206" y="3238052"/>
            <a:ext cx="28956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nl-NL" sz="1100" b="1">
                <a:solidFill>
                  <a:srgbClr val="FF0000"/>
                </a:solidFill>
              </a:rPr>
              <a:t>1</a:t>
            </a:r>
            <a:endParaRPr lang="en-BE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4" name="Tekstvak 3">
            <a:extLst>
              <a:ext uri="{FF2B5EF4-FFF2-40B4-BE49-F238E27FC236}">
                <a16:creationId xmlns:a16="http://schemas.microsoft.com/office/drawing/2014/main" id="{C98028C6-8882-4EC7-98EB-C9DBAE80DEAC}"/>
              </a:ext>
            </a:extLst>
          </xdr:cNvPr>
          <xdr:cNvSpPr txBox="1"/>
        </xdr:nvSpPr>
        <xdr:spPr>
          <a:xfrm>
            <a:off x="4590154" y="4493111"/>
            <a:ext cx="28956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nl-NL" sz="1100" b="1">
                <a:solidFill>
                  <a:srgbClr val="FF0000"/>
                </a:solidFill>
              </a:rPr>
              <a:t>2</a:t>
            </a:r>
            <a:endParaRPr lang="en-BE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5" name="Tekstvak 4">
            <a:extLst>
              <a:ext uri="{FF2B5EF4-FFF2-40B4-BE49-F238E27FC236}">
                <a16:creationId xmlns:a16="http://schemas.microsoft.com/office/drawing/2014/main" id="{0473A2BA-E4B1-4E88-A5AF-B3191452002F}"/>
              </a:ext>
            </a:extLst>
          </xdr:cNvPr>
          <xdr:cNvSpPr txBox="1"/>
        </xdr:nvSpPr>
        <xdr:spPr>
          <a:xfrm>
            <a:off x="6005346" y="2997574"/>
            <a:ext cx="28956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nl-NL" sz="1100" b="1">
                <a:solidFill>
                  <a:srgbClr val="FF0000"/>
                </a:solidFill>
              </a:rPr>
              <a:t>3</a:t>
            </a:r>
            <a:endParaRPr lang="en-BE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6" name="Tekstvak 5">
            <a:extLst>
              <a:ext uri="{FF2B5EF4-FFF2-40B4-BE49-F238E27FC236}">
                <a16:creationId xmlns:a16="http://schemas.microsoft.com/office/drawing/2014/main" id="{65B2F848-D047-479F-B8F6-453794C10D86}"/>
              </a:ext>
            </a:extLst>
          </xdr:cNvPr>
          <xdr:cNvSpPr txBox="1"/>
        </xdr:nvSpPr>
        <xdr:spPr>
          <a:xfrm>
            <a:off x="5806441" y="3602804"/>
            <a:ext cx="28956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nl-NL" sz="1100" b="1">
                <a:solidFill>
                  <a:srgbClr val="FF0000"/>
                </a:solidFill>
              </a:rPr>
              <a:t>4</a:t>
            </a:r>
            <a:endParaRPr lang="en-BE" sz="11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14</xdr:col>
      <xdr:colOff>918666</xdr:colOff>
      <xdr:row>9</xdr:row>
      <xdr:rowOff>51954</xdr:rowOff>
    </xdr:from>
    <xdr:to>
      <xdr:col>19</xdr:col>
      <xdr:colOff>190500</xdr:colOff>
      <xdr:row>27</xdr:row>
      <xdr:rowOff>133623</xdr:rowOff>
    </xdr:to>
    <xdr:grpSp>
      <xdr:nvGrpSpPr>
        <xdr:cNvPr id="13" name="Groep 12">
          <a:extLst>
            <a:ext uri="{FF2B5EF4-FFF2-40B4-BE49-F238E27FC236}">
              <a16:creationId xmlns:a16="http://schemas.microsoft.com/office/drawing/2014/main" id="{EE704EE8-ED65-F685-9374-941752BE98B7}"/>
            </a:ext>
          </a:extLst>
        </xdr:cNvPr>
        <xdr:cNvGrpSpPr/>
      </xdr:nvGrpSpPr>
      <xdr:grpSpPr>
        <a:xfrm>
          <a:off x="18553145" y="1745287"/>
          <a:ext cx="3399334" cy="3415419"/>
          <a:chOff x="16423249" y="1692371"/>
          <a:chExt cx="3494584" cy="3320169"/>
        </a:xfrm>
      </xdr:grpSpPr>
      <xdr:pic>
        <xdr:nvPicPr>
          <xdr:cNvPr id="8" name="Afbeelding 7">
            <a:extLst>
              <a:ext uri="{FF2B5EF4-FFF2-40B4-BE49-F238E27FC236}">
                <a16:creationId xmlns:a16="http://schemas.microsoft.com/office/drawing/2014/main" id="{CD2205A1-E65C-BC6B-373E-EEB67436D5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6474400" y="1692371"/>
            <a:ext cx="3443433" cy="3320169"/>
          </a:xfrm>
          <a:prstGeom prst="rect">
            <a:avLst/>
          </a:prstGeom>
        </xdr:spPr>
      </xdr:pic>
      <xdr:sp macro="" textlink="">
        <xdr:nvSpPr>
          <xdr:cNvPr id="9" name="Tekstvak 8">
            <a:extLst>
              <a:ext uri="{FF2B5EF4-FFF2-40B4-BE49-F238E27FC236}">
                <a16:creationId xmlns:a16="http://schemas.microsoft.com/office/drawing/2014/main" id="{5CCA38E7-1760-4869-8E8E-786751BDBA14}"/>
              </a:ext>
            </a:extLst>
          </xdr:cNvPr>
          <xdr:cNvSpPr txBox="1"/>
        </xdr:nvSpPr>
        <xdr:spPr>
          <a:xfrm>
            <a:off x="16965085" y="3691523"/>
            <a:ext cx="290716" cy="2655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nl-NL" sz="1100" b="1">
                <a:solidFill>
                  <a:srgbClr val="FF0000"/>
                </a:solidFill>
              </a:rPr>
              <a:t>1</a:t>
            </a:r>
            <a:endParaRPr lang="en-BE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10" name="Tekstvak 9">
            <a:extLst>
              <a:ext uri="{FF2B5EF4-FFF2-40B4-BE49-F238E27FC236}">
                <a16:creationId xmlns:a16="http://schemas.microsoft.com/office/drawing/2014/main" id="{2A530FD7-1769-4F50-9378-66A53C2EEA75}"/>
              </a:ext>
            </a:extLst>
          </xdr:cNvPr>
          <xdr:cNvSpPr txBox="1"/>
        </xdr:nvSpPr>
        <xdr:spPr>
          <a:xfrm>
            <a:off x="16423249" y="2569859"/>
            <a:ext cx="290717" cy="2655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nl-NL" sz="1100" b="1">
                <a:solidFill>
                  <a:srgbClr val="FF0000"/>
                </a:solidFill>
              </a:rPr>
              <a:t>2</a:t>
            </a:r>
            <a:endParaRPr lang="en-BE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11" name="Tekstvak 10">
            <a:extLst>
              <a:ext uri="{FF2B5EF4-FFF2-40B4-BE49-F238E27FC236}">
                <a16:creationId xmlns:a16="http://schemas.microsoft.com/office/drawing/2014/main" id="{2FCE7129-F73A-4D4E-B8D4-FE2D6FCA7337}"/>
              </a:ext>
            </a:extLst>
          </xdr:cNvPr>
          <xdr:cNvSpPr txBox="1"/>
        </xdr:nvSpPr>
        <xdr:spPr>
          <a:xfrm>
            <a:off x="18161592" y="2476508"/>
            <a:ext cx="290716" cy="2655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nl-NL" sz="1100" b="1">
                <a:solidFill>
                  <a:srgbClr val="FF0000"/>
                </a:solidFill>
              </a:rPr>
              <a:t>3</a:t>
            </a:r>
            <a:endParaRPr lang="en-BE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12" name="Tekstvak 11">
            <a:extLst>
              <a:ext uri="{FF2B5EF4-FFF2-40B4-BE49-F238E27FC236}">
                <a16:creationId xmlns:a16="http://schemas.microsoft.com/office/drawing/2014/main" id="{C9984632-EFC0-407B-911D-8E45268662EC}"/>
              </a:ext>
            </a:extLst>
          </xdr:cNvPr>
          <xdr:cNvSpPr txBox="1"/>
        </xdr:nvSpPr>
        <xdr:spPr>
          <a:xfrm>
            <a:off x="18088893" y="2956923"/>
            <a:ext cx="290716" cy="2655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nl-NL" sz="1100" b="1">
                <a:solidFill>
                  <a:srgbClr val="FF0000"/>
                </a:solidFill>
              </a:rPr>
              <a:t>4</a:t>
            </a:r>
            <a:endParaRPr lang="en-BE" sz="1100" b="1">
              <a:solidFill>
                <a:srgbClr val="FF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FD870-3742-4DB6-ACC8-5C703E0A1E18}">
  <dimension ref="A1:O30"/>
  <sheetViews>
    <sheetView zoomScale="89" zoomScaleNormal="100" workbookViewId="0">
      <selection activeCell="B16" sqref="B16"/>
    </sheetView>
  </sheetViews>
  <sheetFormatPr defaultColWidth="0" defaultRowHeight="15" customHeight="1" zeroHeight="1" x14ac:dyDescent="0.25"/>
  <cols>
    <col min="1" max="1" width="14.7109375" customWidth="1"/>
    <col min="2" max="2" width="15.7109375" bestFit="1" customWidth="1"/>
    <col min="3" max="3" width="29" style="10" customWidth="1"/>
    <col min="4" max="4" width="19.140625" customWidth="1"/>
    <col min="5" max="5" width="20.5703125" bestFit="1" customWidth="1"/>
    <col min="6" max="7" width="16.28515625" bestFit="1" customWidth="1"/>
    <col min="8" max="9" width="8.85546875" customWidth="1"/>
    <col min="10" max="10" width="11" bestFit="1" customWidth="1"/>
    <col min="11" max="15" width="8.85546875" customWidth="1"/>
    <col min="16" max="16384" width="8.85546875" hidden="1"/>
  </cols>
  <sheetData>
    <row r="1" spans="1:15" x14ac:dyDescent="0.25">
      <c r="A1" s="65"/>
      <c r="B1" s="65"/>
      <c r="C1" s="65"/>
      <c r="D1" s="65"/>
      <c r="E1" s="65"/>
      <c r="F1" s="65"/>
      <c r="G1" s="65"/>
      <c r="H1" s="65"/>
      <c r="I1" s="12"/>
      <c r="J1" s="12"/>
      <c r="K1" s="12"/>
      <c r="L1" s="12"/>
      <c r="M1" s="12"/>
      <c r="N1" s="12"/>
      <c r="O1" s="12"/>
    </row>
    <row r="2" spans="1:15" x14ac:dyDescent="0.25">
      <c r="A2" s="65"/>
      <c r="B2" s="65"/>
      <c r="C2" s="65"/>
      <c r="D2" s="65"/>
      <c r="E2" s="65"/>
      <c r="F2" s="65"/>
      <c r="G2" s="65"/>
      <c r="H2" s="65"/>
      <c r="I2" s="12"/>
      <c r="J2" s="12"/>
      <c r="K2" s="12"/>
      <c r="L2" s="12"/>
      <c r="M2" s="12"/>
      <c r="N2" s="12"/>
      <c r="O2" s="12"/>
    </row>
    <row r="3" spans="1:15" x14ac:dyDescent="0.25">
      <c r="A3" s="65"/>
      <c r="B3" s="65"/>
      <c r="C3" s="65"/>
      <c r="D3" s="65"/>
      <c r="E3" s="65"/>
      <c r="F3" s="65"/>
      <c r="G3" s="65"/>
      <c r="H3" s="65"/>
      <c r="I3" s="12"/>
      <c r="J3" s="12"/>
      <c r="K3" s="12"/>
      <c r="L3" s="12"/>
      <c r="M3" s="12"/>
      <c r="N3" s="12"/>
      <c r="O3" s="12"/>
    </row>
    <row r="4" spans="1:15" x14ac:dyDescent="0.25">
      <c r="A4" s="13"/>
      <c r="B4" s="13"/>
      <c r="C4" s="13"/>
      <c r="D4" s="13"/>
      <c r="E4" s="13"/>
      <c r="F4" s="13"/>
      <c r="G4" s="13"/>
      <c r="H4" s="13"/>
      <c r="I4" s="12"/>
      <c r="J4" s="12"/>
      <c r="K4" s="12"/>
      <c r="L4" s="12"/>
      <c r="M4" s="12"/>
      <c r="N4" s="12"/>
      <c r="O4" s="12"/>
    </row>
    <row r="5" spans="1:15" x14ac:dyDescent="0.25">
      <c r="A5" s="12"/>
      <c r="B5" s="12" t="s">
        <v>25</v>
      </c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15.75" thickBot="1" x14ac:dyDescent="0.3">
      <c r="A6" s="12"/>
      <c r="B6" s="12"/>
      <c r="C6" s="13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15.75" thickBot="1" x14ac:dyDescent="0.3">
      <c r="A7" s="12"/>
      <c r="B7" s="66" t="s">
        <v>21</v>
      </c>
      <c r="C7" s="6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15.75" thickBot="1" x14ac:dyDescent="0.3">
      <c r="A8" s="12"/>
      <c r="B8" s="13"/>
      <c r="C8" s="13"/>
      <c r="D8" s="68" t="s">
        <v>27</v>
      </c>
      <c r="E8" s="69"/>
      <c r="F8" s="69"/>
      <c r="G8" s="70"/>
      <c r="H8" s="12"/>
      <c r="I8" s="12"/>
      <c r="J8" s="12"/>
      <c r="K8" s="12"/>
      <c r="L8" s="12"/>
      <c r="M8" s="12"/>
      <c r="N8" s="12"/>
      <c r="O8" s="12"/>
    </row>
    <row r="9" spans="1:15" ht="15.75" thickBot="1" x14ac:dyDescent="0.3">
      <c r="A9" s="12"/>
      <c r="B9" s="14" t="s">
        <v>16</v>
      </c>
      <c r="C9" s="15" t="s">
        <v>28</v>
      </c>
      <c r="D9" s="16" t="s">
        <v>19</v>
      </c>
      <c r="E9" s="16" t="s">
        <v>20</v>
      </c>
      <c r="F9" s="16" t="s">
        <v>17</v>
      </c>
      <c r="G9" s="17" t="s">
        <v>18</v>
      </c>
      <c r="H9" s="12"/>
      <c r="I9" s="12"/>
      <c r="J9" s="12"/>
      <c r="K9" s="12"/>
      <c r="L9" s="12"/>
      <c r="M9" s="12"/>
      <c r="N9" s="12"/>
      <c r="O9" s="12"/>
    </row>
    <row r="10" spans="1:15" x14ac:dyDescent="0.25">
      <c r="A10" s="12"/>
      <c r="B10" s="18">
        <v>20</v>
      </c>
      <c r="C10" s="19">
        <v>600</v>
      </c>
      <c r="D10" s="20">
        <f>DEGREES(TANH('CC Gamma'!$F$3/((C10-'CC Gamma'!$F$5)/2)))</f>
        <v>3.9351320171809507</v>
      </c>
      <c r="E10" s="20">
        <f>DEGREES(TANH('CC Gamma'!$F$4/((C10-'CC Gamma'!$F$6)/2)))</f>
        <v>6.5858216944850669</v>
      </c>
      <c r="F10" s="20">
        <f>DEGREES(SINH('CC Gamma'!$F$5/C10))</f>
        <v>8.742532543423513</v>
      </c>
      <c r="G10" s="21">
        <f>DEGREES(SINH('CC Gamma'!$F$6/C10))</f>
        <v>4.7801764252000218</v>
      </c>
      <c r="H10" s="12"/>
      <c r="I10" s="12"/>
      <c r="J10" s="12"/>
      <c r="K10" s="12"/>
      <c r="L10" s="12"/>
      <c r="M10" s="12"/>
      <c r="N10" s="12"/>
      <c r="O10" s="12"/>
    </row>
    <row r="11" spans="1:15" x14ac:dyDescent="0.25">
      <c r="A11" s="12"/>
      <c r="B11" s="22">
        <v>30</v>
      </c>
      <c r="C11" s="23">
        <v>580</v>
      </c>
      <c r="D11" s="20">
        <f>DEGREES(TANH('CC Gamma'!$F$3/((C11-'CC Gamma'!$F$5)/2)))</f>
        <v>4.0956057041567133</v>
      </c>
      <c r="E11" s="24">
        <f>DEGREES(TANH('CC Gamma'!$F$4/((C11-'CC Gamma'!$F$6)/2)))</f>
        <v>6.8320235894386583</v>
      </c>
      <c r="F11" s="24">
        <f>DEGREES(SINH('CC Gamma'!$F$5/C11))</f>
        <v>9.0464387886373885</v>
      </c>
      <c r="G11" s="25">
        <f>DEGREES(SINH('CC Gamma'!$F$6/C11))</f>
        <v>4.9454114411435937</v>
      </c>
      <c r="H11" s="12"/>
      <c r="I11" s="12"/>
      <c r="J11" s="12"/>
      <c r="K11" s="12"/>
      <c r="L11" s="12"/>
      <c r="M11" s="12"/>
      <c r="N11" s="12"/>
      <c r="O11" s="12"/>
    </row>
    <row r="12" spans="1:15" x14ac:dyDescent="0.25">
      <c r="A12" s="12"/>
      <c r="B12" s="22">
        <v>40</v>
      </c>
      <c r="C12" s="23">
        <v>560</v>
      </c>
      <c r="D12" s="20">
        <f>DEGREES(TANH('CC Gamma'!$F$3/((C12-'CC Gamma'!$F$5)/2)))</f>
        <v>4.2696985474108686</v>
      </c>
      <c r="E12" s="24">
        <f>DEGREES(TANH('CC Gamma'!$F$4/((C12-'CC Gamma'!$F$6)/2)))</f>
        <v>7.0972486365785219</v>
      </c>
      <c r="F12" s="24">
        <f>DEGREES(SINH('CC Gamma'!$F$5/C12))</f>
        <v>9.3723286300290312</v>
      </c>
      <c r="G12" s="25">
        <f>DEGREES(SINH('CC Gamma'!$F$6/C12))</f>
        <v>5.1224943098503957</v>
      </c>
      <c r="H12" s="12"/>
      <c r="I12" s="12"/>
      <c r="J12" s="12"/>
      <c r="K12" s="12"/>
      <c r="L12" s="12"/>
      <c r="M12" s="12"/>
      <c r="N12" s="12"/>
      <c r="O12" s="12"/>
    </row>
    <row r="13" spans="1:15" x14ac:dyDescent="0.25">
      <c r="A13" s="12"/>
      <c r="B13" s="26">
        <v>50</v>
      </c>
      <c r="C13" s="27">
        <v>540</v>
      </c>
      <c r="D13" s="20">
        <f>DEGREES(TANH('CC Gamma'!$F$3/((C13-'CC Gamma'!$F$5)/2)))</f>
        <v>4.459217426476056</v>
      </c>
      <c r="E13" s="24">
        <f>DEGREES(TANH('CC Gamma'!$F$4/((C13-'CC Gamma'!$F$6)/2)))</f>
        <v>7.3837770161740499</v>
      </c>
      <c r="F13" s="24">
        <f>DEGREES(SINH('CC Gamma'!$F$5/C13))</f>
        <v>9.7226879690209955</v>
      </c>
      <c r="G13" s="25">
        <f>DEGREES(SINH('CC Gamma'!$F$6/C13))</f>
        <v>5.3127485594472921</v>
      </c>
      <c r="H13" s="12"/>
      <c r="I13" s="12"/>
      <c r="J13" s="12"/>
      <c r="K13" s="12"/>
      <c r="L13" s="12"/>
      <c r="M13" s="12"/>
      <c r="N13" s="12"/>
      <c r="O13" s="12"/>
    </row>
    <row r="14" spans="1:15" x14ac:dyDescent="0.25">
      <c r="A14" s="12"/>
      <c r="B14" s="26">
        <v>60</v>
      </c>
      <c r="C14" s="27">
        <v>520</v>
      </c>
      <c r="D14" s="20">
        <f>DEGREES(TANH('CC Gamma'!$F$3/((C14-'CC Gamma'!$F$5)/2)))</f>
        <v>4.6663028814535057</v>
      </c>
      <c r="E14" s="24">
        <f>DEGREES(TANH('CC Gamma'!$F$4/((C14-'CC Gamma'!$F$6)/2)))</f>
        <v>7.6942660389453499</v>
      </c>
      <c r="F14" s="24">
        <f>DEGREES(SINH('CC Gamma'!$F$5/C14))</f>
        <v>10.100393985436655</v>
      </c>
      <c r="G14" s="25">
        <f>DEGREES(SINH('CC Gamma'!$F$6/C14))</f>
        <v>5.5177027837348573</v>
      </c>
      <c r="H14" s="12"/>
      <c r="I14" s="12"/>
      <c r="J14" s="12"/>
      <c r="K14" s="12"/>
      <c r="L14" s="12"/>
      <c r="M14" s="12"/>
      <c r="N14" s="12"/>
      <c r="O14" s="12"/>
    </row>
    <row r="15" spans="1:15" ht="15.75" thickBot="1" x14ac:dyDescent="0.3">
      <c r="A15" s="12"/>
      <c r="B15" s="28">
        <v>65</v>
      </c>
      <c r="C15" s="29">
        <v>510</v>
      </c>
      <c r="D15" s="30">
        <f>DEGREES(TANH('CC Gamma'!$F$3/((C15-'CC Gamma'!$F$5)/2)))</f>
        <v>4.7772125835669836</v>
      </c>
      <c r="E15" s="31">
        <f>DEGREES(TANH('CC Gamma'!$F$4/((C15-'CC Gamma'!$F$6)/2)))</f>
        <v>7.8594487776514415</v>
      </c>
      <c r="F15" s="31">
        <f>DEGREES(SINH('CC Gamma'!$F$5/C15))</f>
        <v>10.300527518752856</v>
      </c>
      <c r="G15" s="32">
        <f>DEGREES(SINH('CC Gamma'!$F$6/C15))</f>
        <v>5.626236126583918</v>
      </c>
      <c r="H15" s="12"/>
      <c r="I15" s="12"/>
      <c r="J15" s="12"/>
      <c r="K15" s="12"/>
      <c r="L15" s="12"/>
      <c r="M15" s="12"/>
      <c r="N15" s="12"/>
      <c r="O15" s="12"/>
    </row>
    <row r="16" spans="1:15" ht="15.75" thickBot="1" x14ac:dyDescent="0.3">
      <c r="A16" s="44" t="s">
        <v>30</v>
      </c>
      <c r="B16" s="41"/>
      <c r="C16" s="42"/>
      <c r="D16" s="39">
        <f>DEGREES(TANH('CC Gamma'!$F$3/((C16-'CC Gamma'!$F$5)/2)))</f>
        <v>-20.969033976230936</v>
      </c>
      <c r="E16" s="39">
        <f>DEGREES(TANH('CC Gamma'!$F$4/((C16-'CC Gamma'!$F$6)/2)))</f>
        <v>-48.919002083969964</v>
      </c>
      <c r="F16" s="39" t="e">
        <f>DEGREES(SINH('CC Gamma'!$F$5/C16))</f>
        <v>#DIV/0!</v>
      </c>
      <c r="G16" s="40" t="e">
        <f>DEGREES(SINH('CC Gamma'!$F$6/C16))</f>
        <v>#DIV/0!</v>
      </c>
      <c r="H16" s="12"/>
      <c r="I16" s="12"/>
      <c r="J16" s="12"/>
      <c r="K16" s="12"/>
      <c r="L16" s="12"/>
      <c r="M16" s="12"/>
      <c r="N16" s="12"/>
      <c r="O16" s="12"/>
    </row>
    <row r="17" spans="1:15" ht="15.75" thickBot="1" x14ac:dyDescent="0.3">
      <c r="A17" s="12"/>
      <c r="B17" s="12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ht="15.75" thickBot="1" x14ac:dyDescent="0.3">
      <c r="A18" s="12"/>
      <c r="B18" s="66" t="s">
        <v>22</v>
      </c>
      <c r="C18" s="67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75" thickBot="1" x14ac:dyDescent="0.3">
      <c r="A19" s="44" t="s">
        <v>30</v>
      </c>
      <c r="B19" s="33" t="s">
        <v>23</v>
      </c>
      <c r="C19" s="43">
        <v>1.5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ht="15.75" thickBot="1" x14ac:dyDescent="0.3">
      <c r="A20" s="12"/>
      <c r="B20" s="12"/>
      <c r="C20" s="13"/>
      <c r="D20" s="68" t="s">
        <v>27</v>
      </c>
      <c r="E20" s="69"/>
      <c r="F20" s="69"/>
      <c r="G20" s="70"/>
      <c r="H20" s="12"/>
      <c r="I20" s="12"/>
      <c r="J20" s="12"/>
      <c r="K20" s="12"/>
      <c r="L20" s="12"/>
      <c r="M20" s="12"/>
      <c r="N20" s="12"/>
      <c r="O20" s="12"/>
    </row>
    <row r="21" spans="1:15" ht="15.75" thickBot="1" x14ac:dyDescent="0.3">
      <c r="A21" s="12"/>
      <c r="B21" s="14" t="s">
        <v>16</v>
      </c>
      <c r="C21" s="15" t="s">
        <v>24</v>
      </c>
      <c r="D21" s="16" t="s">
        <v>19</v>
      </c>
      <c r="E21" s="16" t="s">
        <v>20</v>
      </c>
      <c r="F21" s="16" t="s">
        <v>17</v>
      </c>
      <c r="G21" s="17" t="s">
        <v>18</v>
      </c>
      <c r="H21" s="12"/>
      <c r="I21" s="12"/>
      <c r="J21" s="12"/>
      <c r="K21" s="12"/>
      <c r="L21" s="12"/>
      <c r="M21" s="12"/>
      <c r="N21" s="12"/>
      <c r="O21" s="12"/>
    </row>
    <row r="22" spans="1:15" x14ac:dyDescent="0.25">
      <c r="A22" s="12"/>
      <c r="B22" s="34">
        <v>20</v>
      </c>
      <c r="C22" s="35">
        <v>600</v>
      </c>
      <c r="D22" s="36">
        <f>DEGREES(TANH(('CC Gamma'!$F$3+$C$19)/((C22-'CC Gamma'!$F$5)/2)))</f>
        <v>4.2712273399486582</v>
      </c>
      <c r="E22" s="36">
        <f>DEGREES(TANH(('CC Gamma'!$F$4-$C$19)/((C22-'CC Gamma'!$F$6)/2)))</f>
        <v>6.2772379531965523</v>
      </c>
      <c r="F22" s="36">
        <f>DEGREES(SINH('CC Gamma'!$F$5/C22))</f>
        <v>8.742532543423513</v>
      </c>
      <c r="G22" s="37">
        <f>DEGREES(SINH('CC Gamma'!$F$6/C22))</f>
        <v>4.7801764252000218</v>
      </c>
      <c r="H22" s="12"/>
      <c r="I22" s="12"/>
      <c r="J22" s="12"/>
      <c r="K22" s="12"/>
      <c r="L22" s="12"/>
      <c r="M22" s="12"/>
      <c r="N22" s="12"/>
      <c r="O22" s="12"/>
    </row>
    <row r="23" spans="1:15" x14ac:dyDescent="0.25">
      <c r="A23" s="12"/>
      <c r="B23" s="22">
        <v>30</v>
      </c>
      <c r="C23" s="23">
        <v>583</v>
      </c>
      <c r="D23" s="20">
        <f>DEGREES(TANH(('CC Gamma'!$F$3+$C$19)/((C23-'CC Gamma'!$F$5)/2)))</f>
        <v>4.4182941830027165</v>
      </c>
      <c r="E23" s="20">
        <f>DEGREES(TANH(('CC Gamma'!$F$4-$C$19)/((C23-'CC Gamma'!$F$6)/2)))</f>
        <v>6.4757669495299153</v>
      </c>
      <c r="F23" s="24">
        <f>DEGREES(SINH('CC Gamma'!$F$5/C23))</f>
        <v>8.9995075760588481</v>
      </c>
      <c r="G23" s="25">
        <f>DEGREES(SINH('CC Gamma'!$F$6/C23))</f>
        <v>4.919900831542515</v>
      </c>
      <c r="H23" s="12"/>
      <c r="I23" s="12"/>
      <c r="J23" s="12"/>
      <c r="K23" s="12"/>
      <c r="L23" s="12"/>
      <c r="M23" s="12"/>
      <c r="N23" s="12"/>
      <c r="O23" s="12"/>
    </row>
    <row r="24" spans="1:15" x14ac:dyDescent="0.25">
      <c r="A24" s="12"/>
      <c r="B24" s="22">
        <v>40</v>
      </c>
      <c r="C24" s="23">
        <v>562</v>
      </c>
      <c r="D24" s="20">
        <f>DEGREES(TANH(('CC Gamma'!$F$3+$C$19)/((C24-'CC Gamma'!$F$5)/2)))</f>
        <v>4.6145367252345242</v>
      </c>
      <c r="E24" s="20">
        <f>DEGREES(TANH(('CC Gamma'!$F$4-$C$19)/((C24-'CC Gamma'!$F$6)/2)))</f>
        <v>6.7389664038869865</v>
      </c>
      <c r="F24" s="24">
        <f>DEGREES(SINH('CC Gamma'!$F$5/C24))</f>
        <v>9.3386823675803878</v>
      </c>
      <c r="G24" s="25">
        <f>DEGREES(SINH('CC Gamma'!$F$6/C24))</f>
        <v>5.1042166352044989</v>
      </c>
      <c r="H24" s="12"/>
      <c r="I24" s="12"/>
      <c r="J24" s="12"/>
      <c r="K24" s="12"/>
      <c r="L24" s="12"/>
      <c r="M24" s="12"/>
      <c r="N24" s="12"/>
      <c r="O24" s="12"/>
    </row>
    <row r="25" spans="1:15" ht="15.75" thickBot="1" x14ac:dyDescent="0.3">
      <c r="A25" s="12"/>
      <c r="B25" s="28">
        <v>50</v>
      </c>
      <c r="C25" s="29">
        <v>539</v>
      </c>
      <c r="D25" s="30">
        <f>DEGREES(TANH(('CC Gamma'!$F$3+$C$19)/((C25-'CC Gamma'!$F$5)/2)))</f>
        <v>4.8504431798695178</v>
      </c>
      <c r="E25" s="30">
        <f>DEGREES(TANH(('CC Gamma'!$F$4-$C$19)/((C25-'CC Gamma'!$F$6)/2)))</f>
        <v>7.0527923644317285</v>
      </c>
      <c r="F25" s="31">
        <f>DEGREES(SINH('CC Gamma'!$F$5/C25))</f>
        <v>9.7408980091647877</v>
      </c>
      <c r="G25" s="32">
        <f>DEGREES(SINH('CC Gamma'!$F$6/C25))</f>
        <v>5.3226334665333548</v>
      </c>
      <c r="H25" s="12"/>
      <c r="I25" s="12"/>
      <c r="J25" s="12"/>
      <c r="K25" s="12"/>
      <c r="L25" s="12"/>
      <c r="M25" s="12"/>
      <c r="N25" s="12"/>
      <c r="O25" s="12"/>
    </row>
    <row r="26" spans="1:15" ht="15.75" thickBot="1" x14ac:dyDescent="0.3">
      <c r="A26" s="44" t="s">
        <v>30</v>
      </c>
      <c r="B26" s="45"/>
      <c r="C26" s="46"/>
      <c r="D26" s="30">
        <f>DEGREES(TANH(('CC Gamma'!$F$3+$C$19)/((C26-'CC Gamma'!$F$5)/2)))</f>
        <v>-22.581330570175709</v>
      </c>
      <c r="E26" s="30">
        <f>DEGREES(TANH(('CC Gamma'!$F$4-$C$19)/((C26-'CC Gamma'!$F$6)/2)))</f>
        <v>-47.938203529263319</v>
      </c>
      <c r="F26" s="31" t="e">
        <f>DEGREES(SINH('CC Gamma'!$F$5/C26))</f>
        <v>#DIV/0!</v>
      </c>
      <c r="G26" s="32" t="e">
        <f>DEGREES(SINH('CC Gamma'!$F$6/C26))</f>
        <v>#DIV/0!</v>
      </c>
      <c r="H26" s="12"/>
      <c r="I26" s="12"/>
      <c r="J26" s="12"/>
      <c r="K26" s="12"/>
      <c r="L26" s="12"/>
      <c r="M26" s="12"/>
      <c r="N26" s="12"/>
      <c r="O26" s="12"/>
    </row>
    <row r="27" spans="1:15" x14ac:dyDescent="0.25">
      <c r="A27" s="12"/>
      <c r="B27" s="64" t="s">
        <v>29</v>
      </c>
      <c r="C27" s="64"/>
      <c r="D27" s="64"/>
      <c r="E27" s="64"/>
      <c r="F27" s="64"/>
      <c r="G27" s="64"/>
      <c r="H27" s="12"/>
      <c r="I27" s="12"/>
      <c r="J27" s="12"/>
      <c r="K27" s="12"/>
      <c r="L27" s="12"/>
      <c r="M27" s="12"/>
      <c r="N27" s="12"/>
      <c r="O27" s="12"/>
    </row>
    <row r="28" spans="1:15" x14ac:dyDescent="0.25">
      <c r="A28" s="12"/>
      <c r="B28" s="12"/>
      <c r="C28" s="13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x14ac:dyDescent="0.25">
      <c r="A29" s="12"/>
      <c r="B29" s="12"/>
      <c r="C29" s="13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x14ac:dyDescent="0.25">
      <c r="A30" s="12"/>
      <c r="B30" s="12"/>
      <c r="C30" s="13"/>
      <c r="D30" s="12"/>
      <c r="E30" s="12"/>
      <c r="F30" s="38"/>
      <c r="G30" s="12"/>
      <c r="H30" s="12"/>
      <c r="I30" s="12"/>
      <c r="J30" s="12"/>
      <c r="K30" s="12"/>
      <c r="L30" s="12"/>
      <c r="M30" s="12"/>
      <c r="N30" s="12"/>
      <c r="O30" s="12"/>
    </row>
  </sheetData>
  <protectedRanges>
    <protectedRange sqref="B26:C26" name="Range2"/>
    <protectedRange sqref="B16:C16 C19" name="Range1"/>
  </protectedRanges>
  <mergeCells count="6">
    <mergeCell ref="B27:G27"/>
    <mergeCell ref="A1:H3"/>
    <mergeCell ref="B7:C7"/>
    <mergeCell ref="D8:G8"/>
    <mergeCell ref="B18:C18"/>
    <mergeCell ref="D20:G20"/>
  </mergeCells>
  <conditionalFormatting sqref="F16:G16">
    <cfRule type="containsErrors" dxfId="12" priority="4">
      <formula>ISERROR(F16)</formula>
    </cfRule>
  </conditionalFormatting>
  <conditionalFormatting sqref="D16:E16">
    <cfRule type="cellIs" dxfId="11" priority="3" operator="between">
      <formula>-20</formula>
      <formula>-50</formula>
    </cfRule>
  </conditionalFormatting>
  <conditionalFormatting sqref="D26:G26">
    <cfRule type="cellIs" dxfId="10" priority="1" operator="between">
      <formula>-21</formula>
      <formula>-50</formula>
    </cfRule>
    <cfRule type="containsErrors" dxfId="9" priority="2">
      <formula>ISERROR(D26)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AFC50-751A-440D-908E-C27ACA30C6A8}">
  <dimension ref="A1:O30"/>
  <sheetViews>
    <sheetView topLeftCell="A4" zoomScale="92" zoomScaleNormal="100" workbookViewId="0">
      <selection activeCell="D8" sqref="D8:G8"/>
    </sheetView>
  </sheetViews>
  <sheetFormatPr defaultColWidth="0" defaultRowHeight="15" customHeight="1" zeroHeight="1" x14ac:dyDescent="0.25"/>
  <cols>
    <col min="1" max="1" width="14.7109375" customWidth="1"/>
    <col min="2" max="2" width="15.7109375" bestFit="1" customWidth="1"/>
    <col min="3" max="3" width="29" style="10" customWidth="1"/>
    <col min="4" max="4" width="19.140625" customWidth="1"/>
    <col min="5" max="5" width="20.5703125" bestFit="1" customWidth="1"/>
    <col min="6" max="7" width="16.28515625" bestFit="1" customWidth="1"/>
    <col min="8" max="9" width="8.85546875" customWidth="1"/>
    <col min="10" max="10" width="11" bestFit="1" customWidth="1"/>
    <col min="11" max="15" width="8.85546875" customWidth="1"/>
    <col min="16" max="16384" width="8.85546875" hidden="1"/>
  </cols>
  <sheetData>
    <row r="1" spans="1:15" x14ac:dyDescent="0.25">
      <c r="A1" s="65"/>
      <c r="B1" s="65"/>
      <c r="C1" s="65"/>
      <c r="D1" s="65"/>
      <c r="E1" s="65"/>
      <c r="F1" s="65"/>
      <c r="G1" s="65"/>
      <c r="H1" s="65"/>
      <c r="I1" s="12"/>
      <c r="J1" s="12"/>
      <c r="K1" s="12"/>
      <c r="L1" s="12"/>
      <c r="M1" s="12"/>
      <c r="N1" s="12"/>
      <c r="O1" s="12"/>
    </row>
    <row r="2" spans="1:15" x14ac:dyDescent="0.25">
      <c r="A2" s="65"/>
      <c r="B2" s="65"/>
      <c r="C2" s="65"/>
      <c r="D2" s="65"/>
      <c r="E2" s="65"/>
      <c r="F2" s="65"/>
      <c r="G2" s="65"/>
      <c r="H2" s="65"/>
      <c r="I2" s="12"/>
      <c r="J2" s="12"/>
      <c r="K2" s="12"/>
      <c r="L2" s="12"/>
      <c r="M2" s="12"/>
      <c r="N2" s="12"/>
      <c r="O2" s="12"/>
    </row>
    <row r="3" spans="1:15" x14ac:dyDescent="0.25">
      <c r="A3" s="65"/>
      <c r="B3" s="65"/>
      <c r="C3" s="65"/>
      <c r="D3" s="65"/>
      <c r="E3" s="65"/>
      <c r="F3" s="65"/>
      <c r="G3" s="65"/>
      <c r="H3" s="65"/>
      <c r="I3" s="12"/>
      <c r="J3" s="12"/>
      <c r="K3" s="12"/>
      <c r="L3" s="12"/>
      <c r="M3" s="12"/>
      <c r="N3" s="12"/>
      <c r="O3" s="12"/>
    </row>
    <row r="4" spans="1:15" x14ac:dyDescent="0.25">
      <c r="A4" s="13"/>
      <c r="B4" s="13"/>
      <c r="C4" s="13"/>
      <c r="D4" s="13"/>
      <c r="E4" s="13"/>
      <c r="F4" s="13"/>
      <c r="G4" s="13"/>
      <c r="H4" s="13"/>
      <c r="I4" s="12"/>
      <c r="J4" s="12"/>
      <c r="K4" s="12"/>
      <c r="L4" s="12"/>
      <c r="M4" s="12"/>
      <c r="N4" s="12"/>
      <c r="O4" s="12"/>
    </row>
    <row r="5" spans="1:15" x14ac:dyDescent="0.25">
      <c r="A5" s="12"/>
      <c r="B5" s="12" t="s">
        <v>25</v>
      </c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15.75" thickBot="1" x14ac:dyDescent="0.3">
      <c r="A6" s="12"/>
      <c r="B6" s="12"/>
      <c r="C6" s="13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15.75" thickBot="1" x14ac:dyDescent="0.3">
      <c r="A7" s="12"/>
      <c r="B7" s="66" t="s">
        <v>21</v>
      </c>
      <c r="C7" s="6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15.75" thickBot="1" x14ac:dyDescent="0.3">
      <c r="A8" s="12"/>
      <c r="B8" s="13"/>
      <c r="C8" s="13"/>
      <c r="D8" s="68" t="s">
        <v>27</v>
      </c>
      <c r="E8" s="69"/>
      <c r="F8" s="69"/>
      <c r="G8" s="70"/>
      <c r="H8" s="12"/>
      <c r="I8" s="12"/>
      <c r="J8" s="12"/>
      <c r="K8" s="12"/>
      <c r="L8" s="12"/>
      <c r="M8" s="12"/>
      <c r="N8" s="12"/>
      <c r="O8" s="12"/>
    </row>
    <row r="9" spans="1:15" ht="15.75" thickBot="1" x14ac:dyDescent="0.3">
      <c r="A9" s="12"/>
      <c r="B9" s="14" t="s">
        <v>16</v>
      </c>
      <c r="C9" s="15" t="s">
        <v>28</v>
      </c>
      <c r="D9" s="16" t="s">
        <v>19</v>
      </c>
      <c r="E9" s="16" t="s">
        <v>20</v>
      </c>
      <c r="F9" s="16" t="s">
        <v>17</v>
      </c>
      <c r="G9" s="17" t="s">
        <v>18</v>
      </c>
      <c r="H9" s="12"/>
      <c r="I9" s="12"/>
      <c r="J9" s="12"/>
      <c r="K9" s="12"/>
      <c r="L9" s="12"/>
      <c r="M9" s="12"/>
      <c r="N9" s="12"/>
      <c r="O9" s="12"/>
    </row>
    <row r="10" spans="1:15" x14ac:dyDescent="0.25">
      <c r="A10" s="12"/>
      <c r="B10" s="18">
        <v>20</v>
      </c>
      <c r="C10" s="19">
        <v>600</v>
      </c>
      <c r="D10" s="20">
        <f>DEGREES(TANH('CC Gamma'!$Q$3/((C10-'CC Gamma'!$Q$5)/2)))</f>
        <v>7.3321953513542617</v>
      </c>
      <c r="E10" s="20">
        <f>DEGREES(TANH('CC Gamma'!$Q$4/((C10-'CC Gamma'!$Q$6)/2)))</f>
        <v>4.3121585477590942</v>
      </c>
      <c r="F10" s="20">
        <f>DEGREES(SINH('CC Gamma'!$Q$5/C10))</f>
        <v>5.355373402014445</v>
      </c>
      <c r="G10" s="21">
        <f>DEGREES(SINH('CC Gamma'!$Q$6/C10))</f>
        <v>4.1097134156758655</v>
      </c>
      <c r="H10" s="12"/>
      <c r="I10" s="12"/>
      <c r="J10" s="12"/>
      <c r="K10" s="12"/>
      <c r="L10" s="12"/>
      <c r="M10" s="12"/>
      <c r="N10" s="12"/>
      <c r="O10" s="12"/>
    </row>
    <row r="11" spans="1:15" x14ac:dyDescent="0.25">
      <c r="A11" s="12"/>
      <c r="B11" s="22">
        <v>30</v>
      </c>
      <c r="C11" s="23">
        <v>580</v>
      </c>
      <c r="D11" s="20">
        <f>DEGREES(TANH('CC Gamma'!$Q$3/((C11-'CC Gamma'!$Q$5)/2)))</f>
        <v>7.6088086072799728</v>
      </c>
      <c r="E11" s="20">
        <f>DEGREES(TANH('CC Gamma'!$Q$4/((C11-'CC Gamma'!$Q$6)/2)))</f>
        <v>4.4721189758180691</v>
      </c>
      <c r="F11" s="20">
        <f>DEGREES(SINH('CC Gamma'!$Q$5/C11))</f>
        <v>5.5406054158416422</v>
      </c>
      <c r="G11" s="21">
        <f>DEGREES(SINH('CC Gamma'!$Q$6/C11))</f>
        <v>4.2516829022204341</v>
      </c>
      <c r="H11" s="12"/>
      <c r="I11" s="12"/>
      <c r="J11" s="12"/>
      <c r="K11" s="12"/>
      <c r="L11" s="12"/>
      <c r="M11" s="12"/>
      <c r="N11" s="12"/>
      <c r="O11" s="12"/>
    </row>
    <row r="12" spans="1:15" x14ac:dyDescent="0.25">
      <c r="A12" s="12"/>
      <c r="B12" s="22">
        <v>40</v>
      </c>
      <c r="C12" s="23">
        <v>560</v>
      </c>
      <c r="D12" s="20">
        <f>DEGREES(TANH('CC Gamma'!$Q$3/((C12-'CC Gamma'!$Q$5)/2)))</f>
        <v>7.9069702738718242</v>
      </c>
      <c r="E12" s="20">
        <f>DEGREES(TANH('CC Gamma'!$Q$4/((C12-'CC Gamma'!$Q$6)/2)))</f>
        <v>4.6443769234104328</v>
      </c>
      <c r="F12" s="20">
        <f>DEGREES(SINH('CC Gamma'!$Q$5/C12))</f>
        <v>5.7391320236790175</v>
      </c>
      <c r="G12" s="21">
        <f>DEGREES(SINH('CC Gamma'!$Q$6/C12))</f>
        <v>4.4038219032295114</v>
      </c>
      <c r="H12" s="12"/>
      <c r="I12" s="12"/>
      <c r="J12" s="12"/>
      <c r="K12" s="12"/>
      <c r="L12" s="12"/>
      <c r="M12" s="12"/>
      <c r="N12" s="12"/>
      <c r="O12" s="12"/>
    </row>
    <row r="13" spans="1:15" x14ac:dyDescent="0.25">
      <c r="A13" s="12"/>
      <c r="B13" s="26">
        <v>50</v>
      </c>
      <c r="C13" s="27">
        <v>540</v>
      </c>
      <c r="D13" s="20">
        <f>DEGREES(TANH('CC Gamma'!$Q$3/((C13-'CC Gamma'!$Q$5)/2)))</f>
        <v>8.2292814546434983</v>
      </c>
      <c r="E13" s="20">
        <f>DEGREES(TANH('CC Gamma'!$Q$4/((C13-'CC Gamma'!$Q$6)/2)))</f>
        <v>4.8304036514244704</v>
      </c>
      <c r="F13" s="20">
        <f>DEGREES(SINH('CC Gamma'!$Q$5/C13))</f>
        <v>5.952440382584153</v>
      </c>
      <c r="G13" s="21">
        <f>DEGREES(SINH('CC Gamma'!$Q$6/C13))</f>
        <v>4.5672648785101373</v>
      </c>
      <c r="H13" s="12"/>
      <c r="I13" s="12"/>
      <c r="J13" s="12"/>
      <c r="K13" s="12"/>
      <c r="L13" s="12"/>
      <c r="M13" s="12"/>
      <c r="N13" s="12"/>
      <c r="O13" s="12"/>
    </row>
    <row r="14" spans="1:15" x14ac:dyDescent="0.25">
      <c r="A14" s="12"/>
      <c r="B14" s="26">
        <v>60</v>
      </c>
      <c r="C14" s="27">
        <v>520</v>
      </c>
      <c r="D14" s="20">
        <f>DEGREES(TANH('CC Gamma'!$Q$3/((C14-'CC Gamma'!$Q$5)/2)))</f>
        <v>8.5787758819523123</v>
      </c>
      <c r="E14" s="20">
        <f>DEGREES(TANH('CC Gamma'!$Q$4/((C14-'CC Gamma'!$Q$6)/2)))</f>
        <v>5.0319142146182383</v>
      </c>
      <c r="F14" s="20">
        <f>DEGREES(SINH('CC Gamma'!$Q$5/C14))</f>
        <v>6.1822484759298719</v>
      </c>
      <c r="G14" s="21">
        <f>DEGREES(SINH('CC Gamma'!$Q$6/C14))</f>
        <v>4.7433217391886533</v>
      </c>
      <c r="H14" s="12"/>
      <c r="I14" s="12"/>
      <c r="J14" s="12"/>
      <c r="K14" s="12"/>
      <c r="L14" s="12"/>
      <c r="M14" s="12"/>
      <c r="N14" s="12"/>
      <c r="O14" s="12"/>
    </row>
    <row r="15" spans="1:15" ht="15.75" thickBot="1" x14ac:dyDescent="0.3">
      <c r="A15" s="12"/>
      <c r="B15" s="28">
        <v>65</v>
      </c>
      <c r="C15" s="29">
        <v>510</v>
      </c>
      <c r="D15" s="20">
        <f>DEGREES(TANH('CC Gamma'!$Q$3/((C15-'CC Gamma'!$Q$5)/2)))</f>
        <v>8.764805552894563</v>
      </c>
      <c r="E15" s="20">
        <f>DEGREES(TANH('CC Gamma'!$Q$4/((C15-'CC Gamma'!$Q$6)/2)))</f>
        <v>5.1390912055271238</v>
      </c>
      <c r="F15" s="20">
        <f>DEGREES(SINH('CC Gamma'!$Q$5/C15))</f>
        <v>6.3039511697004542</v>
      </c>
      <c r="G15" s="21">
        <f>DEGREES(SINH('CC Gamma'!$Q$6/C15))</f>
        <v>4.8365462200846734</v>
      </c>
      <c r="H15" s="12"/>
      <c r="I15" s="12"/>
      <c r="J15" s="12"/>
      <c r="K15" s="12"/>
      <c r="L15" s="12"/>
      <c r="M15" s="12"/>
      <c r="N15" s="12"/>
      <c r="O15" s="12"/>
    </row>
    <row r="16" spans="1:15" ht="15.75" thickBot="1" x14ac:dyDescent="0.3">
      <c r="A16" s="44" t="s">
        <v>30</v>
      </c>
      <c r="B16" s="41"/>
      <c r="C16" s="42"/>
      <c r="D16" s="39">
        <f>DEGREES(TANH('CC Gamma'!$Q$3/((C16-'CC Gamma'!$Q$5)/2)))</f>
        <v>-48.603072399560567</v>
      </c>
      <c r="E16" s="39">
        <f>DEGREES(TANH('CC Gamma'!$Q$4/((C16-'CC Gamma'!$Q$6)/2)))</f>
        <v>-43.066546319624116</v>
      </c>
      <c r="F16" s="39" t="e">
        <f>DEGREES(SINH('CC Gamma'!$Q$5/C16))</f>
        <v>#DIV/0!</v>
      </c>
      <c r="G16" s="40" t="e">
        <f>DEGREES(SINH('CC Gamma'!$Q$6/C16))</f>
        <v>#DIV/0!</v>
      </c>
      <c r="H16" s="12"/>
      <c r="I16" s="12"/>
      <c r="J16" s="12"/>
      <c r="K16" s="12"/>
      <c r="L16" s="12"/>
      <c r="M16" s="12"/>
      <c r="N16" s="12"/>
      <c r="O16" s="12"/>
    </row>
    <row r="17" spans="1:15" ht="15.75" thickBot="1" x14ac:dyDescent="0.3">
      <c r="A17" s="12"/>
      <c r="B17" s="12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ht="15.75" thickBot="1" x14ac:dyDescent="0.3">
      <c r="A18" s="12"/>
      <c r="B18" s="66" t="s">
        <v>22</v>
      </c>
      <c r="C18" s="67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75" thickBot="1" x14ac:dyDescent="0.3">
      <c r="A19" s="44" t="s">
        <v>30</v>
      </c>
      <c r="B19" s="33" t="s">
        <v>23</v>
      </c>
      <c r="C19" s="43">
        <v>1.5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ht="15.75" thickBot="1" x14ac:dyDescent="0.3">
      <c r="A20" s="12"/>
      <c r="B20" s="12"/>
      <c r="C20" s="13"/>
      <c r="D20" s="68" t="s">
        <v>27</v>
      </c>
      <c r="E20" s="69"/>
      <c r="F20" s="69"/>
      <c r="G20" s="70"/>
      <c r="H20" s="12"/>
      <c r="I20" s="12"/>
      <c r="J20" s="12"/>
      <c r="K20" s="12"/>
      <c r="L20" s="12"/>
      <c r="M20" s="12"/>
      <c r="N20" s="12"/>
      <c r="O20" s="12"/>
    </row>
    <row r="21" spans="1:15" ht="15.75" thickBot="1" x14ac:dyDescent="0.3">
      <c r="A21" s="12"/>
      <c r="B21" s="14" t="s">
        <v>16</v>
      </c>
      <c r="C21" s="15" t="s">
        <v>24</v>
      </c>
      <c r="D21" s="50" t="s">
        <v>19</v>
      </c>
      <c r="E21" s="50" t="s">
        <v>20</v>
      </c>
      <c r="F21" s="50" t="s">
        <v>17</v>
      </c>
      <c r="G21" s="51" t="s">
        <v>18</v>
      </c>
      <c r="H21" s="12"/>
      <c r="I21" s="12"/>
      <c r="J21" s="12"/>
      <c r="K21" s="12"/>
      <c r="L21" s="12"/>
      <c r="M21" s="12"/>
      <c r="N21" s="12"/>
      <c r="O21" s="12"/>
    </row>
    <row r="22" spans="1:15" x14ac:dyDescent="0.25">
      <c r="A22" s="12"/>
      <c r="B22" s="34">
        <v>20</v>
      </c>
      <c r="C22" s="57">
        <v>600</v>
      </c>
      <c r="D22" s="61">
        <f>DEGREES(TANH(('CC Gamma'!$Q$3+$C$19)/((C22-'CC Gamma'!$Q$5)/2)))</f>
        <v>7.6427679046848231</v>
      </c>
      <c r="E22" s="36">
        <f>DEGREES(TANH(('CC Gamma'!$Q$4-$C$19)/((C22-'CC Gamma'!$Q$6)/2)))</f>
        <v>4.0051901869404514</v>
      </c>
      <c r="F22" s="36">
        <f>DEGREES(SINH('CC Gamma'!$Q$5/C22))</f>
        <v>5.355373402014445</v>
      </c>
      <c r="G22" s="37">
        <f>DEGREES(SINH('CC Gamma'!$Q$6/C22))</f>
        <v>4.1097134156758655</v>
      </c>
      <c r="H22" s="12"/>
      <c r="I22" s="12"/>
      <c r="J22" s="12"/>
      <c r="K22" s="12"/>
      <c r="L22" s="12"/>
      <c r="M22" s="12"/>
      <c r="N22" s="12"/>
      <c r="O22" s="12"/>
    </row>
    <row r="23" spans="1:15" x14ac:dyDescent="0.25">
      <c r="A23" s="12"/>
      <c r="B23" s="22">
        <v>30</v>
      </c>
      <c r="C23" s="58">
        <v>583</v>
      </c>
      <c r="D23" s="62">
        <f>DEGREES(TANH(('CC Gamma'!$Q$3+$C$19)/((C23-'CC Gamma'!$Q$5)/2)))</f>
        <v>7.8862317016713002</v>
      </c>
      <c r="E23" s="24">
        <f>DEGREES(TANH(('CC Gamma'!$Q$4-$C$19)/((C23-'CC Gamma'!$Q$6)/2)))</f>
        <v>4.1308487796004778</v>
      </c>
      <c r="F23" s="24">
        <f>DEGREES(SINH('CC Gamma'!$Q$5/C23))</f>
        <v>5.5120067245672955</v>
      </c>
      <c r="G23" s="25">
        <f>DEGREES(SINH('CC Gamma'!$Q$6/C23))</f>
        <v>4.2297648418970653</v>
      </c>
      <c r="H23" s="12"/>
      <c r="I23" s="12"/>
      <c r="J23" s="12"/>
      <c r="K23" s="12"/>
      <c r="L23" s="12"/>
      <c r="M23" s="12"/>
      <c r="N23" s="12"/>
      <c r="O23" s="12"/>
    </row>
    <row r="24" spans="1:15" x14ac:dyDescent="0.25">
      <c r="A24" s="12"/>
      <c r="B24" s="22">
        <v>40</v>
      </c>
      <c r="C24" s="58">
        <v>562</v>
      </c>
      <c r="D24" s="62">
        <f>DEGREES(TANH(('CC Gamma'!$Q$3+$C$19)/((C24-'CC Gamma'!$Q$5)/2)))</f>
        <v>8.2091173448596493</v>
      </c>
      <c r="E24" s="24">
        <f>DEGREES(TANH(('CC Gamma'!$Q$4-$C$19)/((C24-'CC Gamma'!$Q$6)/2)))</f>
        <v>4.2973775804242207</v>
      </c>
      <c r="F24" s="24">
        <f>DEGREES(SINH('CC Gamma'!$Q$5/C24))</f>
        <v>5.7186403947679167</v>
      </c>
      <c r="G24" s="25">
        <f>DEGREES(SINH('CC Gamma'!$Q$6/C24))</f>
        <v>4.3881193146099688</v>
      </c>
      <c r="H24" s="12"/>
      <c r="I24" s="12"/>
      <c r="J24" s="12"/>
      <c r="K24" s="12"/>
      <c r="L24" s="12"/>
      <c r="M24" s="12"/>
      <c r="N24" s="12"/>
      <c r="O24" s="12"/>
    </row>
    <row r="25" spans="1:15" ht="15.75" thickBot="1" x14ac:dyDescent="0.3">
      <c r="A25" s="12"/>
      <c r="B25" s="28">
        <v>50</v>
      </c>
      <c r="C25" s="59">
        <v>539</v>
      </c>
      <c r="D25" s="63">
        <f>DEGREES(TANH(('CC Gamma'!$Q$3+$C$19)/((C25-'CC Gamma'!$Q$5)/2)))</f>
        <v>8.59427061904608</v>
      </c>
      <c r="E25" s="31">
        <f>DEGREES(TANH(('CC Gamma'!$Q$4-$C$19)/((C25-'CC Gamma'!$Q$6)/2)))</f>
        <v>4.4958502770251245</v>
      </c>
      <c r="F25" s="31">
        <f>DEGREES(SINH('CC Gamma'!$Q$5/C25))</f>
        <v>5.9635235420336308</v>
      </c>
      <c r="G25" s="32">
        <f>DEGREES(SINH('CC Gamma'!$Q$6/C25))</f>
        <v>4.5757564205723167</v>
      </c>
      <c r="H25" s="12"/>
      <c r="I25" s="12"/>
      <c r="J25" s="12"/>
      <c r="K25" s="12"/>
      <c r="L25" s="12"/>
      <c r="M25" s="12"/>
      <c r="N25" s="12"/>
      <c r="O25" s="12"/>
    </row>
    <row r="26" spans="1:15" ht="15.75" thickBot="1" x14ac:dyDescent="0.3">
      <c r="A26" s="44" t="s">
        <v>30</v>
      </c>
      <c r="B26" s="45"/>
      <c r="C26" s="46"/>
      <c r="D26" s="30">
        <f>DEGREES(TANH(('CC Gamma'!$Q$3+$C$19)/((C26-'CC Gamma'!$Q$5)/2)))</f>
        <v>-49.425616275852228</v>
      </c>
      <c r="E26" s="30">
        <f>DEGREES(TANH(('CC Gamma'!$Q$4-$C$19)/((C26-'CC Gamma'!$Q$6)/2)))</f>
        <v>-41.234513221199201</v>
      </c>
      <c r="F26" s="30" t="e">
        <f>DEGREES(SINH('CC Gamma'!$Q$5/C26))</f>
        <v>#DIV/0!</v>
      </c>
      <c r="G26" s="60" t="e">
        <f>DEGREES(SINH('CC Gamma'!$Q$6/C26))</f>
        <v>#DIV/0!</v>
      </c>
      <c r="H26" s="12"/>
      <c r="I26" s="12"/>
      <c r="J26" s="12"/>
      <c r="K26" s="12"/>
      <c r="L26" s="12"/>
      <c r="M26" s="12"/>
      <c r="N26" s="12"/>
      <c r="O26" s="12"/>
    </row>
    <row r="27" spans="1:15" x14ac:dyDescent="0.25">
      <c r="A27" s="12"/>
      <c r="B27" s="64" t="s">
        <v>29</v>
      </c>
      <c r="C27" s="64"/>
      <c r="D27" s="64"/>
      <c r="E27" s="64"/>
      <c r="F27" s="64"/>
      <c r="G27" s="64"/>
      <c r="H27" s="12"/>
      <c r="I27" s="12"/>
      <c r="J27" s="12"/>
      <c r="K27" s="12"/>
      <c r="L27" s="12"/>
      <c r="M27" s="12"/>
      <c r="N27" s="12"/>
      <c r="O27" s="12"/>
    </row>
    <row r="28" spans="1:15" x14ac:dyDescent="0.25">
      <c r="A28" s="12"/>
      <c r="B28" s="12"/>
      <c r="C28" s="13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x14ac:dyDescent="0.25">
      <c r="A29" s="12"/>
      <c r="B29" s="12"/>
      <c r="C29" s="13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x14ac:dyDescent="0.25">
      <c r="A30" s="12"/>
      <c r="B30" s="12"/>
      <c r="C30" s="13"/>
      <c r="D30" s="12"/>
      <c r="E30" s="12"/>
      <c r="F30" s="38"/>
      <c r="G30" s="12"/>
      <c r="H30" s="12"/>
      <c r="I30" s="12"/>
      <c r="J30" s="12"/>
      <c r="K30" s="12"/>
      <c r="L30" s="12"/>
      <c r="M30" s="12"/>
      <c r="N30" s="12"/>
      <c r="O30" s="12"/>
    </row>
  </sheetData>
  <protectedRanges>
    <protectedRange sqref="B26:C26" name="Range2"/>
    <protectedRange sqref="B16:C16 C19" name="Range1"/>
  </protectedRanges>
  <mergeCells count="6">
    <mergeCell ref="B27:G27"/>
    <mergeCell ref="A1:H3"/>
    <mergeCell ref="B7:C7"/>
    <mergeCell ref="D8:G8"/>
    <mergeCell ref="B18:C18"/>
    <mergeCell ref="D20:G20"/>
  </mergeCells>
  <conditionalFormatting sqref="F16:G16">
    <cfRule type="containsErrors" dxfId="8" priority="4">
      <formula>ISERROR(F16)</formula>
    </cfRule>
  </conditionalFormatting>
  <conditionalFormatting sqref="D16:E16">
    <cfRule type="cellIs" dxfId="7" priority="3" operator="between">
      <formula>-20</formula>
      <formula>-50</formula>
    </cfRule>
  </conditionalFormatting>
  <conditionalFormatting sqref="D26:G26">
    <cfRule type="cellIs" dxfId="6" priority="1" operator="between">
      <formula>-21</formula>
      <formula>-50</formula>
    </cfRule>
    <cfRule type="containsErrors" dxfId="5" priority="2">
      <formula>ISERROR(D26)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486B-C2D3-421F-8B2D-F92820D567B7}">
  <dimension ref="A1:O30"/>
  <sheetViews>
    <sheetView zoomScaleNormal="100" workbookViewId="0">
      <selection activeCell="E29" sqref="E29"/>
    </sheetView>
  </sheetViews>
  <sheetFormatPr defaultColWidth="0" defaultRowHeight="15" zeroHeight="1" x14ac:dyDescent="0.25"/>
  <cols>
    <col min="1" max="1" width="14.7109375" customWidth="1"/>
    <col min="2" max="2" width="15.7109375" bestFit="1" customWidth="1"/>
    <col min="3" max="3" width="29" style="10" customWidth="1"/>
    <col min="4" max="4" width="19.140625" customWidth="1"/>
    <col min="5" max="5" width="20.5703125" bestFit="1" customWidth="1"/>
    <col min="6" max="6" width="16.7109375" bestFit="1" customWidth="1"/>
    <col min="7" max="7" width="16.28515625" bestFit="1" customWidth="1"/>
    <col min="8" max="9" width="8.85546875" customWidth="1"/>
    <col min="10" max="10" width="11" bestFit="1" customWidth="1"/>
    <col min="11" max="15" width="8.85546875" customWidth="1"/>
    <col min="16" max="16384" width="8.85546875" hidden="1"/>
  </cols>
  <sheetData>
    <row r="1" spans="1:15" x14ac:dyDescent="0.25">
      <c r="A1" s="65"/>
      <c r="B1" s="65"/>
      <c r="C1" s="65"/>
      <c r="D1" s="65"/>
      <c r="E1" s="65"/>
      <c r="F1" s="65"/>
      <c r="G1" s="65"/>
      <c r="H1" s="65"/>
      <c r="I1" s="12"/>
      <c r="J1" s="12"/>
      <c r="K1" s="12"/>
      <c r="L1" s="12"/>
      <c r="M1" s="12"/>
      <c r="N1" s="12"/>
      <c r="O1" s="12"/>
    </row>
    <row r="2" spans="1:15" x14ac:dyDescent="0.25">
      <c r="A2" s="65"/>
      <c r="B2" s="65"/>
      <c r="C2" s="65"/>
      <c r="D2" s="65"/>
      <c r="E2" s="65"/>
      <c r="F2" s="65"/>
      <c r="G2" s="65"/>
      <c r="H2" s="65"/>
      <c r="I2" s="12"/>
      <c r="J2" s="12"/>
      <c r="K2" s="12"/>
      <c r="L2" s="12"/>
      <c r="M2" s="12"/>
      <c r="N2" s="12"/>
      <c r="O2" s="12"/>
    </row>
    <row r="3" spans="1:15" x14ac:dyDescent="0.25">
      <c r="A3" s="65"/>
      <c r="B3" s="65"/>
      <c r="C3" s="65"/>
      <c r="D3" s="65"/>
      <c r="E3" s="65"/>
      <c r="F3" s="65"/>
      <c r="G3" s="65"/>
      <c r="H3" s="65"/>
      <c r="I3" s="12"/>
      <c r="J3" s="12"/>
      <c r="K3" s="12"/>
      <c r="L3" s="12"/>
      <c r="M3" s="12"/>
      <c r="N3" s="12"/>
      <c r="O3" s="12"/>
    </row>
    <row r="4" spans="1:15" x14ac:dyDescent="0.25">
      <c r="A4" s="13"/>
      <c r="B4" s="13"/>
      <c r="C4" s="13"/>
      <c r="D4" s="13"/>
      <c r="E4" s="13"/>
      <c r="F4" s="13"/>
      <c r="G4" s="13"/>
      <c r="H4" s="13"/>
      <c r="I4" s="12"/>
      <c r="J4" s="12"/>
      <c r="K4" s="12"/>
      <c r="L4" s="12"/>
      <c r="M4" s="12"/>
      <c r="N4" s="12"/>
      <c r="O4" s="12"/>
    </row>
    <row r="5" spans="1:15" x14ac:dyDescent="0.25">
      <c r="A5" s="12"/>
      <c r="B5" s="12" t="s">
        <v>25</v>
      </c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15.75" thickBot="1" x14ac:dyDescent="0.3">
      <c r="A6" s="12"/>
      <c r="B6" s="12"/>
      <c r="C6" s="13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15.75" thickBot="1" x14ac:dyDescent="0.3">
      <c r="A7" s="12"/>
      <c r="B7" s="66" t="s">
        <v>21</v>
      </c>
      <c r="C7" s="6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15.75" thickBot="1" x14ac:dyDescent="0.3">
      <c r="A8" s="12"/>
      <c r="B8" s="13"/>
      <c r="C8" s="13"/>
      <c r="D8" s="68" t="s">
        <v>27</v>
      </c>
      <c r="E8" s="69"/>
      <c r="F8" s="69"/>
      <c r="G8" s="70"/>
      <c r="H8" s="12"/>
      <c r="I8" s="12"/>
      <c r="J8" s="12"/>
      <c r="K8" s="12"/>
      <c r="L8" s="12"/>
      <c r="M8" s="12"/>
      <c r="N8" s="12"/>
      <c r="O8" s="12"/>
    </row>
    <row r="9" spans="1:15" ht="15.75" thickBot="1" x14ac:dyDescent="0.3">
      <c r="A9" s="12"/>
      <c r="B9" s="14" t="s">
        <v>16</v>
      </c>
      <c r="C9" s="15" t="s">
        <v>28</v>
      </c>
      <c r="D9" s="16" t="s">
        <v>19</v>
      </c>
      <c r="E9" s="16" t="s">
        <v>20</v>
      </c>
      <c r="F9" s="16" t="s">
        <v>17</v>
      </c>
      <c r="G9" s="17" t="s">
        <v>18</v>
      </c>
      <c r="H9" s="12"/>
      <c r="I9" s="12"/>
      <c r="J9" s="12"/>
      <c r="K9" s="12"/>
      <c r="L9" s="12"/>
      <c r="M9" s="12"/>
      <c r="N9" s="12"/>
      <c r="O9" s="12"/>
    </row>
    <row r="10" spans="1:15" x14ac:dyDescent="0.25">
      <c r="A10" s="12"/>
      <c r="B10" s="18">
        <v>20</v>
      </c>
      <c r="C10" s="19">
        <v>600</v>
      </c>
      <c r="D10" s="20">
        <f>DEGREES(TANH('CC Gamma'!$J$3/((C10-'CC Gamma'!$J$5)/2)))</f>
        <v>4.5073654330371831</v>
      </c>
      <c r="E10" s="20">
        <f>DEGREES(TANH('CC Gamma'!$J$4/((C10-'CC Gamma'!$J$6)/2)))</f>
        <v>6.6030405528108522</v>
      </c>
      <c r="F10" s="20">
        <f>DEGREES(SINH('CC Gamma'!$J$5/C10))</f>
        <v>8.6314605736896794</v>
      </c>
      <c r="G10" s="21">
        <f>DEGREES(SINH('CC Gamma'!$J$6/C10))</f>
        <v>4.3395188311346455</v>
      </c>
      <c r="H10" s="12"/>
      <c r="I10" s="12"/>
      <c r="J10" s="12"/>
      <c r="K10" s="12"/>
      <c r="L10" s="12"/>
      <c r="M10" s="12"/>
      <c r="N10" s="12"/>
      <c r="O10" s="12"/>
    </row>
    <row r="11" spans="1:15" ht="15.75" thickBot="1" x14ac:dyDescent="0.3">
      <c r="A11" s="12"/>
      <c r="B11" s="22">
        <v>25</v>
      </c>
      <c r="C11" s="23">
        <v>590</v>
      </c>
      <c r="D11" s="20">
        <f>DEGREES(TANH('CC Gamma'!$J$3/((C11-'CC Gamma'!$J$5)/2)))</f>
        <v>4.5971381179531452</v>
      </c>
      <c r="E11" s="24">
        <f>DEGREES(TANH('CC Gamma'!$J$4/((C11-'CC Gamma'!$J$6)/2)))</f>
        <v>6.7231802305363786</v>
      </c>
      <c r="F11" s="24">
        <f>DEGREES(SINH('CC Gamma'!$J$5/C11))</f>
        <v>8.7788813940838804</v>
      </c>
      <c r="G11" s="25">
        <f>DEGREES(SINH('CC Gamma'!$J$6/C11))</f>
        <v>4.4132139042102478</v>
      </c>
      <c r="H11" s="12"/>
      <c r="I11" s="12"/>
      <c r="J11" s="12"/>
      <c r="K11" s="12"/>
      <c r="L11" s="12"/>
      <c r="M11" s="12"/>
      <c r="N11" s="12"/>
      <c r="O11" s="12"/>
    </row>
    <row r="12" spans="1:15" ht="15.75" thickBot="1" x14ac:dyDescent="0.3">
      <c r="A12" s="44" t="s">
        <v>30</v>
      </c>
      <c r="B12" s="41"/>
      <c r="C12" s="42"/>
      <c r="D12" s="39">
        <f>DEGREES(TANH('CC Gamma'!$J$3/((C12-'CC Gamma'!$J$5)/2)))</f>
        <v>-24.004106598104187</v>
      </c>
      <c r="E12" s="39">
        <f>DEGREES(TANH('CC Gamma'!$J$4/((C12-'CC Gamma'!$J$6)/2)))</f>
        <v>-50.899334460942278</v>
      </c>
      <c r="F12" s="39" t="e">
        <f>DEGREES(SINH('CC Gamma'!$J$5/C12))</f>
        <v>#DIV/0!</v>
      </c>
      <c r="G12" s="40" t="e">
        <f>DEGREES(SINH('CC Gamma'!$J$6/C12))</f>
        <v>#DIV/0!</v>
      </c>
      <c r="H12" s="12"/>
      <c r="I12" s="12"/>
      <c r="J12" s="12"/>
      <c r="K12" s="12"/>
      <c r="L12" s="12"/>
      <c r="M12" s="12"/>
      <c r="N12" s="12"/>
      <c r="O12" s="12"/>
    </row>
    <row r="13" spans="1:15" ht="15.75" thickBot="1" x14ac:dyDescent="0.3">
      <c r="A13" s="12"/>
      <c r="B13" s="12"/>
      <c r="C13" s="1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ht="15.75" thickBot="1" x14ac:dyDescent="0.3">
      <c r="A14" s="12"/>
      <c r="B14" s="66" t="s">
        <v>22</v>
      </c>
      <c r="C14" s="67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ht="15.75" thickBot="1" x14ac:dyDescent="0.3">
      <c r="A15" s="44" t="s">
        <v>30</v>
      </c>
      <c r="B15" s="33" t="s">
        <v>23</v>
      </c>
      <c r="C15" s="43">
        <v>1.5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ht="15.75" thickBot="1" x14ac:dyDescent="0.3">
      <c r="A16" s="12"/>
      <c r="B16" s="12"/>
      <c r="C16" s="13"/>
      <c r="D16" s="68" t="s">
        <v>27</v>
      </c>
      <c r="E16" s="69"/>
      <c r="F16" s="69"/>
      <c r="G16" s="70"/>
      <c r="H16" s="12"/>
      <c r="I16" s="12"/>
      <c r="J16" s="12"/>
      <c r="K16" s="12"/>
      <c r="L16" s="12"/>
      <c r="M16" s="12"/>
      <c r="N16" s="12"/>
      <c r="O16" s="12"/>
    </row>
    <row r="17" spans="1:15" ht="15.75" thickBot="1" x14ac:dyDescent="0.3">
      <c r="A17" s="12"/>
      <c r="B17" s="48" t="s">
        <v>16</v>
      </c>
      <c r="C17" s="49" t="s">
        <v>24</v>
      </c>
      <c r="D17" s="50" t="s">
        <v>19</v>
      </c>
      <c r="E17" s="50" t="s">
        <v>20</v>
      </c>
      <c r="F17" s="50" t="s">
        <v>17</v>
      </c>
      <c r="G17" s="51" t="s">
        <v>18</v>
      </c>
      <c r="H17" s="12"/>
      <c r="I17" s="12"/>
      <c r="J17" s="12"/>
      <c r="K17" s="12"/>
      <c r="L17" s="12"/>
      <c r="M17" s="12"/>
      <c r="N17" s="12"/>
      <c r="O17" s="12"/>
    </row>
    <row r="18" spans="1:15" x14ac:dyDescent="0.25">
      <c r="A18" s="12"/>
      <c r="B18" s="34">
        <v>20</v>
      </c>
      <c r="C18" s="35">
        <v>600</v>
      </c>
      <c r="D18" s="36">
        <f>DEGREES(TANH(('CC Gamma'!$J$3+$C$15)/((C18-'CC Gamma'!$J$5)/2)))</f>
        <v>4.8421876466225875</v>
      </c>
      <c r="E18" s="36">
        <f>DEGREES(TANH(('CC Gamma'!$J$4-$C$15)/((C18-'CC Gamma'!$J$6)/2)))</f>
        <v>6.2970387850645926</v>
      </c>
      <c r="F18" s="36">
        <f>DEGREES(SINH('CC Gamma'!$J$5/C18))</f>
        <v>8.6314605736896794</v>
      </c>
      <c r="G18" s="37">
        <f>DEGREES(SINH('CC Gamma'!$J$6/C18))</f>
        <v>4.3395188311346455</v>
      </c>
      <c r="H18" s="12"/>
      <c r="I18" s="12"/>
      <c r="J18" s="12"/>
      <c r="K18" s="12"/>
      <c r="L18" s="12"/>
      <c r="M18" s="12"/>
      <c r="N18" s="12"/>
      <c r="O18" s="12"/>
    </row>
    <row r="19" spans="1:15" ht="15.75" thickBot="1" x14ac:dyDescent="0.3">
      <c r="A19" s="12"/>
      <c r="B19" s="26">
        <v>25</v>
      </c>
      <c r="C19" s="27">
        <v>590</v>
      </c>
      <c r="D19" s="52">
        <f>DEGREES(TANH(('CC Gamma'!$J$3+$C$15)/((C19-'CC Gamma'!$J$5)/2)))</f>
        <v>4.9385653596617498</v>
      </c>
      <c r="E19" s="52">
        <f>DEGREES(TANH(('CC Gamma'!$J$4-$C$15)/((C19-'CC Gamma'!$J$6)/2)))</f>
        <v>6.4117065940737774</v>
      </c>
      <c r="F19" s="52">
        <f>DEGREES(SINH('CC Gamma'!$J$5/C19))</f>
        <v>8.7788813940838804</v>
      </c>
      <c r="G19" s="53">
        <f>DEGREES(SINH('CC Gamma'!$J$6/C19))</f>
        <v>4.4132139042102478</v>
      </c>
      <c r="H19" s="12"/>
      <c r="I19" s="12"/>
      <c r="J19" s="12"/>
      <c r="K19" s="12"/>
      <c r="L19" s="12"/>
      <c r="M19" s="12"/>
      <c r="N19" s="12"/>
      <c r="O19" s="12"/>
    </row>
    <row r="20" spans="1:15" ht="15.75" thickBot="1" x14ac:dyDescent="0.3">
      <c r="A20" s="47" t="s">
        <v>30</v>
      </c>
      <c r="B20" s="54"/>
      <c r="C20" s="55"/>
      <c r="D20" s="39">
        <f>DEGREES(TANH(('CC Gamma'!$J$3+$C$15)/((C20-'CC Gamma'!$J$5)/2)))</f>
        <v>-25.555644500839946</v>
      </c>
      <c r="E20" s="39">
        <f>DEGREES(TANH(('CC Gamma'!$J$4-$C$15)/((C20-'CC Gamma'!$J$6)/2)))</f>
        <v>-50.052709125953498</v>
      </c>
      <c r="F20" s="39" t="e">
        <f>DEGREES(SINH('CC Gamma'!$J$5/C20))</f>
        <v>#DIV/0!</v>
      </c>
      <c r="G20" s="40" t="e">
        <f>DEGREES(SINH('CC Gamma'!$J$6/C20))</f>
        <v>#DIV/0!</v>
      </c>
      <c r="H20" s="12"/>
      <c r="I20" s="12"/>
      <c r="J20" s="12"/>
      <c r="K20" s="12"/>
      <c r="L20" s="12"/>
      <c r="M20" s="12"/>
      <c r="N20" s="12"/>
      <c r="O20" s="12"/>
    </row>
    <row r="21" spans="1:15" x14ac:dyDescent="0.25">
      <c r="A21" s="12"/>
      <c r="B21" s="64" t="s">
        <v>29</v>
      </c>
      <c r="C21" s="64"/>
      <c r="D21" s="64"/>
      <c r="E21" s="64"/>
      <c r="F21" s="64"/>
      <c r="G21" s="64"/>
      <c r="H21" s="12"/>
      <c r="I21" s="12"/>
      <c r="J21" s="12"/>
      <c r="K21" s="12"/>
      <c r="L21" s="12"/>
      <c r="M21" s="12"/>
      <c r="N21" s="12"/>
      <c r="O21" s="12"/>
    </row>
    <row r="22" spans="1:15" x14ac:dyDescent="0.25">
      <c r="A22" s="12"/>
      <c r="B22" s="12"/>
      <c r="C22" s="13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x14ac:dyDescent="0.25">
      <c r="A23" s="12"/>
      <c r="B23" s="12"/>
      <c r="C23" s="13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x14ac:dyDescent="0.25">
      <c r="A24" s="12"/>
      <c r="B24" s="12"/>
      <c r="C24" s="13"/>
      <c r="D24" s="12"/>
      <c r="E24" s="12"/>
      <c r="F24" s="38"/>
      <c r="G24" s="12"/>
      <c r="H24" s="12"/>
      <c r="I24" s="12"/>
      <c r="J24" s="12"/>
      <c r="K24" s="12"/>
      <c r="L24" s="12"/>
      <c r="M24" s="12"/>
      <c r="N24" s="12"/>
      <c r="O24" s="12"/>
    </row>
    <row r="25" spans="1:15" x14ac:dyDescent="0.25"/>
    <row r="26" spans="1:15" x14ac:dyDescent="0.25"/>
    <row r="27" spans="1:15" x14ac:dyDescent="0.25"/>
    <row r="28" spans="1:15" x14ac:dyDescent="0.25"/>
    <row r="29" spans="1:15" x14ac:dyDescent="0.25"/>
    <row r="30" spans="1:15" x14ac:dyDescent="0.25"/>
  </sheetData>
  <protectedRanges>
    <protectedRange sqref="B20:C20" name="Range2"/>
    <protectedRange sqref="B12:C12 C15" name="Range1"/>
  </protectedRanges>
  <mergeCells count="6">
    <mergeCell ref="A1:H3"/>
    <mergeCell ref="B21:G21"/>
    <mergeCell ref="D8:G8"/>
    <mergeCell ref="D16:G16"/>
    <mergeCell ref="B14:C14"/>
    <mergeCell ref="B7:C7"/>
  </mergeCells>
  <conditionalFormatting sqref="F12:G12">
    <cfRule type="containsErrors" dxfId="4" priority="7">
      <formula>ISERROR(F12)</formula>
    </cfRule>
  </conditionalFormatting>
  <conditionalFormatting sqref="D12:E12">
    <cfRule type="cellIs" dxfId="3" priority="6" operator="between">
      <formula>-20</formula>
      <formula>-50</formula>
    </cfRule>
  </conditionalFormatting>
  <conditionalFormatting sqref="D12:G12">
    <cfRule type="cellIs" dxfId="2" priority="3" operator="between">
      <formula>-20</formula>
      <formula>-51</formula>
    </cfRule>
  </conditionalFormatting>
  <conditionalFormatting sqref="D20:G20">
    <cfRule type="cellIs" dxfId="1" priority="2" operator="between">
      <formula>-20</formula>
      <formula>-51</formula>
    </cfRule>
  </conditionalFormatting>
  <conditionalFormatting sqref="F20:G20">
    <cfRule type="containsErrors" dxfId="0" priority="8">
      <formula>ISERROR(F20)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6DA75-44A1-4EC3-A324-B53E010B0796}">
  <dimension ref="A1:Q43"/>
  <sheetViews>
    <sheetView tabSelected="1" zoomScale="72" zoomScaleNormal="80" workbookViewId="0">
      <selection activeCell="F45" sqref="F45"/>
    </sheetView>
  </sheetViews>
  <sheetFormatPr defaultRowHeight="15" x14ac:dyDescent="0.25"/>
  <cols>
    <col min="1" max="1" width="22.5703125" customWidth="1"/>
    <col min="2" max="2" width="20.140625" customWidth="1"/>
    <col min="3" max="3" width="39" customWidth="1"/>
    <col min="5" max="5" width="25.7109375" bestFit="1" customWidth="1"/>
    <col min="6" max="6" width="12.7109375" bestFit="1" customWidth="1"/>
    <col min="7" max="7" width="12.85546875" bestFit="1" customWidth="1"/>
    <col min="9" max="9" width="32.140625" customWidth="1"/>
    <col min="10" max="10" width="10.85546875" customWidth="1"/>
    <col min="11" max="11" width="16.140625" bestFit="1" customWidth="1"/>
    <col min="12" max="12" width="20.28515625" bestFit="1" customWidth="1"/>
    <col min="13" max="13" width="10" bestFit="1" customWidth="1"/>
    <col min="14" max="14" width="23.5703125" bestFit="1" customWidth="1"/>
    <col min="15" max="15" width="16.140625" customWidth="1"/>
    <col min="16" max="16" width="19.28515625" bestFit="1" customWidth="1"/>
    <col min="17" max="17" width="8.28515625" customWidth="1"/>
  </cols>
  <sheetData>
    <row r="1" spans="1:17" ht="15.75" thickBot="1" x14ac:dyDescent="0.3">
      <c r="A1" s="56" t="s">
        <v>34</v>
      </c>
      <c r="E1" s="11" t="s">
        <v>31</v>
      </c>
      <c r="I1" s="11" t="s">
        <v>32</v>
      </c>
      <c r="L1" s="56" t="s">
        <v>35</v>
      </c>
      <c r="P1" s="11" t="s">
        <v>33</v>
      </c>
    </row>
    <row r="2" spans="1:17" x14ac:dyDescent="0.25">
      <c r="A2" s="1" t="s">
        <v>4</v>
      </c>
      <c r="B2" s="1">
        <v>539</v>
      </c>
      <c r="E2" s="4" t="s">
        <v>13</v>
      </c>
      <c r="F2" s="5"/>
      <c r="I2" s="4" t="s">
        <v>13</v>
      </c>
      <c r="J2" s="5"/>
      <c r="L2" s="1" t="s">
        <v>4</v>
      </c>
      <c r="M2" s="1">
        <v>539</v>
      </c>
      <c r="P2" s="4" t="s">
        <v>13</v>
      </c>
      <c r="Q2" s="5"/>
    </row>
    <row r="3" spans="1:17" x14ac:dyDescent="0.25">
      <c r="E3" s="6" t="s">
        <v>0</v>
      </c>
      <c r="F3" s="7">
        <v>17.5</v>
      </c>
      <c r="I3" s="6" t="s">
        <v>0</v>
      </c>
      <c r="J3" s="7">
        <v>20.100000000000001</v>
      </c>
      <c r="P3" s="6" t="s">
        <v>0</v>
      </c>
      <c r="Q3" s="7">
        <v>35</v>
      </c>
    </row>
    <row r="4" spans="1:17" x14ac:dyDescent="0.25">
      <c r="A4" s="1"/>
      <c r="B4" s="3" t="s">
        <v>5</v>
      </c>
      <c r="C4" s="3" t="s">
        <v>14</v>
      </c>
      <c r="E4" s="6" t="s">
        <v>1</v>
      </c>
      <c r="F4" s="7">
        <v>31.75</v>
      </c>
      <c r="I4" s="6" t="s">
        <v>1</v>
      </c>
      <c r="J4" s="7">
        <v>32.1</v>
      </c>
      <c r="L4" s="1"/>
      <c r="M4" s="3" t="s">
        <v>5</v>
      </c>
      <c r="N4" s="3" t="s">
        <v>14</v>
      </c>
      <c r="P4" s="6" t="s">
        <v>1</v>
      </c>
      <c r="Q4" s="7">
        <v>21</v>
      </c>
    </row>
    <row r="5" spans="1:17" x14ac:dyDescent="0.25">
      <c r="A5" s="1" t="s">
        <v>6</v>
      </c>
      <c r="B5" s="2">
        <f>DEGREES(TANH($F$3/((B2-$F$5)/2)))</f>
        <v>4.4691350870298612</v>
      </c>
      <c r="C5" s="1">
        <v>5</v>
      </c>
      <c r="E5" s="6" t="s">
        <v>2</v>
      </c>
      <c r="F5" s="7">
        <v>91.2</v>
      </c>
      <c r="I5" s="6" t="s">
        <v>2</v>
      </c>
      <c r="J5" s="7">
        <v>90.05</v>
      </c>
      <c r="L5" s="1" t="s">
        <v>6</v>
      </c>
      <c r="M5" s="2">
        <f>DEGREES(TANH($Q$3/((M2-$Q$5)/2)))</f>
        <v>8.2460832898692029</v>
      </c>
      <c r="N5" s="1">
        <v>7.9</v>
      </c>
      <c r="P5" s="6" t="s">
        <v>2</v>
      </c>
      <c r="Q5" s="7">
        <v>56</v>
      </c>
    </row>
    <row r="6" spans="1:17" ht="15.75" thickBot="1" x14ac:dyDescent="0.3">
      <c r="A6" s="1" t="s">
        <v>7</v>
      </c>
      <c r="B6" s="2">
        <f>DEGREES(TANH($F$4/((B2-$F$6)/2)))</f>
        <v>7.3987085127627719</v>
      </c>
      <c r="C6" s="1">
        <v>7.4</v>
      </c>
      <c r="E6" s="8" t="s">
        <v>3</v>
      </c>
      <c r="F6" s="9">
        <v>50</v>
      </c>
      <c r="I6" s="8" t="s">
        <v>3</v>
      </c>
      <c r="J6" s="9">
        <v>45.4</v>
      </c>
      <c r="L6" s="1" t="s">
        <v>7</v>
      </c>
      <c r="M6" s="2">
        <f>DEGREES(TANH($Q$4/((M2-$Q$6)/2)))</f>
        <v>4.8400960175636927</v>
      </c>
      <c r="N6" s="1">
        <v>5</v>
      </c>
      <c r="P6" s="8" t="s">
        <v>3</v>
      </c>
      <c r="Q6" s="9">
        <v>43</v>
      </c>
    </row>
    <row r="7" spans="1:17" x14ac:dyDescent="0.25">
      <c r="A7" s="1" t="s">
        <v>8</v>
      </c>
      <c r="B7" s="2">
        <f>DEGREES(SINH($F$5/B2))</f>
        <v>9.7408980091647877</v>
      </c>
      <c r="C7" s="1">
        <v>9.8000000000000007</v>
      </c>
      <c r="L7" s="1" t="s">
        <v>8</v>
      </c>
      <c r="M7" s="2">
        <f>DEGREES(SINH($Q$5/M2))</f>
        <v>5.9635235420336308</v>
      </c>
      <c r="N7" s="1">
        <v>6</v>
      </c>
    </row>
    <row r="8" spans="1:17" x14ac:dyDescent="0.25">
      <c r="A8" s="1" t="s">
        <v>9</v>
      </c>
      <c r="B8" s="2">
        <f>DEGREES(SINH($F$6/B2))</f>
        <v>5.3226334665333548</v>
      </c>
      <c r="C8" s="1">
        <v>5.3</v>
      </c>
      <c r="L8" s="1" t="s">
        <v>9</v>
      </c>
      <c r="M8" s="2">
        <f>DEGREES(SINH($Q$6/M2))</f>
        <v>4.5757564205723167</v>
      </c>
      <c r="N8" s="1">
        <v>4.5</v>
      </c>
    </row>
    <row r="11" spans="1:17" x14ac:dyDescent="0.25">
      <c r="A11" s="1" t="s">
        <v>10</v>
      </c>
      <c r="B11" s="1">
        <v>569</v>
      </c>
      <c r="L11" s="1" t="s">
        <v>10</v>
      </c>
      <c r="M11" s="1">
        <v>569</v>
      </c>
    </row>
    <row r="13" spans="1:17" x14ac:dyDescent="0.25">
      <c r="A13" s="1"/>
      <c r="B13" s="3" t="s">
        <v>5</v>
      </c>
      <c r="C13" s="3" t="s">
        <v>14</v>
      </c>
      <c r="L13" s="1"/>
      <c r="M13" s="3" t="s">
        <v>5</v>
      </c>
      <c r="N13" s="3" t="s">
        <v>14</v>
      </c>
    </row>
    <row r="14" spans="1:17" x14ac:dyDescent="0.25">
      <c r="A14" s="1" t="s">
        <v>6</v>
      </c>
      <c r="B14" s="2">
        <f>DEGREES(TANH($F$3/((B11-$F$5)/2)))</f>
        <v>4.189562819017798</v>
      </c>
      <c r="C14" s="1">
        <v>4.4000000000000004</v>
      </c>
      <c r="L14" s="1" t="s">
        <v>6</v>
      </c>
      <c r="M14" s="2">
        <f>DEGREES(TANH($Q$3/((M11-$Q$5)/2)))</f>
        <v>7.7699737067110206</v>
      </c>
      <c r="N14" s="1">
        <v>7.5</v>
      </c>
    </row>
    <row r="15" spans="1:17" x14ac:dyDescent="0.25">
      <c r="A15" s="1" t="s">
        <v>7</v>
      </c>
      <c r="B15" s="2">
        <f>DEGREES(TANH($F$4/((B11-$F$6)/2)))</f>
        <v>6.9754054025574073</v>
      </c>
      <c r="C15" s="1">
        <v>7</v>
      </c>
      <c r="L15" s="1" t="s">
        <v>7</v>
      </c>
      <c r="M15" s="2">
        <f>DEGREES(TANH($Q$4/((M11-$Q$6)/2)))</f>
        <v>4.5652500912122012</v>
      </c>
      <c r="N15" s="1">
        <v>4.7</v>
      </c>
    </row>
    <row r="16" spans="1:17" x14ac:dyDescent="0.25">
      <c r="A16" s="1" t="s">
        <v>8</v>
      </c>
      <c r="B16" s="2">
        <f>DEGREES(SINH($F$5/B11))</f>
        <v>9.2228070575481063</v>
      </c>
      <c r="C16" s="1">
        <v>9.3000000000000007</v>
      </c>
      <c r="L16" s="1" t="s">
        <v>8</v>
      </c>
      <c r="M16" s="2">
        <f>DEGREES(SINH($Q$5/M11))</f>
        <v>5.6480596438231867</v>
      </c>
      <c r="N16" s="1">
        <v>5.7</v>
      </c>
    </row>
    <row r="17" spans="1:14" x14ac:dyDescent="0.25">
      <c r="A17" s="1" t="s">
        <v>9</v>
      </c>
      <c r="B17" s="2">
        <f>DEGREES(SINH($F$6/B11))</f>
        <v>5.0412605644938857</v>
      </c>
      <c r="C17" s="1">
        <v>5.2</v>
      </c>
      <c r="L17" s="1" t="s">
        <v>9</v>
      </c>
      <c r="M17" s="2">
        <f>DEGREES(SINH($Q$6/M11))</f>
        <v>4.3340320551349025</v>
      </c>
      <c r="N17" s="1">
        <v>4.3</v>
      </c>
    </row>
    <row r="20" spans="1:14" x14ac:dyDescent="0.25">
      <c r="A20" s="1" t="s">
        <v>11</v>
      </c>
      <c r="B20" s="1">
        <v>583</v>
      </c>
      <c r="L20" s="1" t="s">
        <v>11</v>
      </c>
      <c r="M20" s="1">
        <v>583</v>
      </c>
    </row>
    <row r="22" spans="1:14" x14ac:dyDescent="0.25">
      <c r="A22" s="1"/>
      <c r="B22" s="3" t="s">
        <v>5</v>
      </c>
      <c r="C22" s="3" t="s">
        <v>14</v>
      </c>
      <c r="L22" s="1"/>
      <c r="M22" s="3" t="s">
        <v>5</v>
      </c>
      <c r="N22" s="3" t="s">
        <v>14</v>
      </c>
    </row>
    <row r="23" spans="1:14" x14ac:dyDescent="0.25">
      <c r="A23" s="1" t="s">
        <v>6</v>
      </c>
      <c r="B23" s="2">
        <f>DEGREES(TANH($F$3/((B20-$F$5)/2)))</f>
        <v>4.0707067582753478</v>
      </c>
      <c r="C23" s="1">
        <v>4.5</v>
      </c>
      <c r="L23" s="1" t="s">
        <v>6</v>
      </c>
      <c r="M23" s="2">
        <f>DEGREES(TANH($Q$3/((M20-$Q$5)/2)))</f>
        <v>7.5660014432330671</v>
      </c>
      <c r="N23" s="1">
        <v>7.3</v>
      </c>
    </row>
    <row r="24" spans="1:14" x14ac:dyDescent="0.25">
      <c r="A24" s="1" t="s">
        <v>7</v>
      </c>
      <c r="B24" s="2">
        <f>DEGREES(TANH($F$4/((B20-$F$6)/2)))</f>
        <v>6.7939319153354711</v>
      </c>
      <c r="C24" s="1">
        <v>6.8</v>
      </c>
      <c r="L24" s="1" t="s">
        <v>7</v>
      </c>
      <c r="M24" s="2">
        <f>DEGREES(TANH($Q$4/((M20-$Q$6)/2)))</f>
        <v>4.4473740652630687</v>
      </c>
      <c r="N24" s="1">
        <v>4.5</v>
      </c>
    </row>
    <row r="25" spans="1:14" x14ac:dyDescent="0.25">
      <c r="A25" s="1" t="s">
        <v>8</v>
      </c>
      <c r="B25" s="2">
        <f>DEGREES(SINH($F$5/B20))</f>
        <v>8.9995075760588481</v>
      </c>
      <c r="C25" s="1">
        <v>9.1</v>
      </c>
      <c r="L25" s="1" t="s">
        <v>8</v>
      </c>
      <c r="M25" s="2">
        <f>DEGREES(SINH($Q$5/M20))</f>
        <v>5.5120067245672955</v>
      </c>
      <c r="N25" s="1">
        <v>5.6</v>
      </c>
    </row>
    <row r="26" spans="1:14" x14ac:dyDescent="0.25">
      <c r="A26" s="1" t="s">
        <v>9</v>
      </c>
      <c r="B26" s="2">
        <f>DEGREES(SINH($F$6/B20))</f>
        <v>4.919900831542515</v>
      </c>
      <c r="C26" s="1">
        <v>4.9000000000000004</v>
      </c>
      <c r="L26" s="1" t="s">
        <v>9</v>
      </c>
      <c r="M26" s="2">
        <f>DEGREES(SINH($Q$6/M20))</f>
        <v>4.2297648418970653</v>
      </c>
      <c r="N26" s="1">
        <v>4.0999999999999996</v>
      </c>
    </row>
    <row r="29" spans="1:14" x14ac:dyDescent="0.25">
      <c r="A29" s="1" t="s">
        <v>12</v>
      </c>
      <c r="B29" s="1">
        <v>600</v>
      </c>
      <c r="L29" s="1" t="s">
        <v>12</v>
      </c>
      <c r="M29" s="1">
        <v>600</v>
      </c>
    </row>
    <row r="31" spans="1:14" x14ac:dyDescent="0.25">
      <c r="A31" s="1"/>
      <c r="B31" s="3" t="s">
        <v>5</v>
      </c>
      <c r="C31" s="3" t="s">
        <v>15</v>
      </c>
      <c r="L31" s="1"/>
      <c r="M31" s="3" t="s">
        <v>5</v>
      </c>
      <c r="N31" s="3" t="s">
        <v>15</v>
      </c>
    </row>
    <row r="32" spans="1:14" x14ac:dyDescent="0.25">
      <c r="A32" s="1" t="s">
        <v>6</v>
      </c>
      <c r="B32" s="2">
        <f>DEGREES(TANH($F$3/((B29-$F$5)/2)))</f>
        <v>3.9351320171809507</v>
      </c>
      <c r="C32" s="1">
        <v>3.7</v>
      </c>
      <c r="L32" s="1" t="s">
        <v>6</v>
      </c>
      <c r="M32" s="2">
        <f>DEGREES(TANH($Q$3/((M29-$Q$5)/2)))</f>
        <v>7.3321953513542617</v>
      </c>
      <c r="N32" s="1">
        <v>6.8</v>
      </c>
    </row>
    <row r="33" spans="1:14" x14ac:dyDescent="0.25">
      <c r="A33" s="1" t="s">
        <v>7</v>
      </c>
      <c r="B33" s="2">
        <f>DEGREES(TANH($F$4/((B29-$F$6)/2)))</f>
        <v>6.5858216944850669</v>
      </c>
      <c r="C33" s="1">
        <v>6.2</v>
      </c>
      <c r="L33" s="1" t="s">
        <v>7</v>
      </c>
      <c r="M33" s="2">
        <f>DEGREES(TANH($Q$4/((M29-$Q$6)/2)))</f>
        <v>4.3121585477590942</v>
      </c>
      <c r="N33" s="1">
        <v>4.2</v>
      </c>
    </row>
    <row r="34" spans="1:14" x14ac:dyDescent="0.25">
      <c r="A34" s="1" t="s">
        <v>8</v>
      </c>
      <c r="B34" s="2">
        <f>DEGREES(SINH($F$5/B29))</f>
        <v>8.742532543423513</v>
      </c>
      <c r="C34" s="1">
        <v>8.8000000000000007</v>
      </c>
      <c r="L34" s="1" t="s">
        <v>8</v>
      </c>
      <c r="M34" s="2">
        <f>DEGREES(SINH($Q$5/M29))</f>
        <v>5.355373402014445</v>
      </c>
      <c r="N34" s="1">
        <v>5.4</v>
      </c>
    </row>
    <row r="35" spans="1:14" x14ac:dyDescent="0.25">
      <c r="A35" s="1" t="s">
        <v>9</v>
      </c>
      <c r="B35" s="2">
        <f>DEGREES(SINH($F$6/B29))</f>
        <v>4.7801764252000218</v>
      </c>
      <c r="C35" s="1">
        <v>4.8</v>
      </c>
      <c r="L35" s="1" t="s">
        <v>9</v>
      </c>
      <c r="M35" s="2">
        <f>DEGREES(SINH($Q$6/M29))</f>
        <v>4.1097134156758655</v>
      </c>
      <c r="N35" s="1">
        <v>3.9</v>
      </c>
    </row>
    <row r="37" spans="1:14" x14ac:dyDescent="0.25">
      <c r="A37" s="1" t="s">
        <v>26</v>
      </c>
      <c r="B37" s="1">
        <v>597</v>
      </c>
    </row>
    <row r="39" spans="1:14" x14ac:dyDescent="0.25">
      <c r="A39" s="1"/>
      <c r="B39" s="3" t="s">
        <v>5</v>
      </c>
      <c r="C39" s="3" t="s">
        <v>15</v>
      </c>
    </row>
    <row r="40" spans="1:14" x14ac:dyDescent="0.25">
      <c r="A40" s="1" t="s">
        <v>6</v>
      </c>
      <c r="B40" s="2">
        <f>DEGREES(TANH($J$3/((B37-$J$5)/2)))</f>
        <v>4.5339277021607556</v>
      </c>
      <c r="C40" s="1">
        <v>2.9</v>
      </c>
    </row>
    <row r="41" spans="1:14" x14ac:dyDescent="0.25">
      <c r="A41" s="1" t="s">
        <v>7</v>
      </c>
      <c r="B41" s="2">
        <f>DEGREES(TANH($J$4/((B37-$J$6)/2)))</f>
        <v>6.6386312549953272</v>
      </c>
      <c r="C41" s="1">
        <v>8.1999999999999993</v>
      </c>
    </row>
    <row r="42" spans="1:14" x14ac:dyDescent="0.25">
      <c r="A42" s="1" t="s">
        <v>8</v>
      </c>
      <c r="B42" s="2">
        <f>DEGREES(SINH($J$5/B37))</f>
        <v>8.6751623862093759</v>
      </c>
      <c r="C42" s="1">
        <v>8.6</v>
      </c>
    </row>
    <row r="43" spans="1:14" x14ac:dyDescent="0.25">
      <c r="A43" s="1" t="s">
        <v>9</v>
      </c>
      <c r="B43" s="2">
        <f>DEGREES(SINH($J$6/B37))</f>
        <v>4.3613673743210857</v>
      </c>
      <c r="C43" s="1">
        <v>4.3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Rear wheel 142</vt:lpstr>
      <vt:lpstr>Front wheel 142</vt:lpstr>
      <vt:lpstr>overview rim heights MTB 148mm</vt:lpstr>
      <vt:lpstr>CC Gamma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Sander Laseur | Classified</dc:creator>
  <cp:lastModifiedBy>Josh Wood</cp:lastModifiedBy>
  <dcterms:created xsi:type="dcterms:W3CDTF">2022-06-09T08:17:09Z</dcterms:created>
  <dcterms:modified xsi:type="dcterms:W3CDTF">2023-02-23T00:00:55Z</dcterms:modified>
</cp:coreProperties>
</file>